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UI/images/favicon2.png" ContentType="image/.png"/>
</Types>
</file>

<file path=_rels/.rels><?xml version="1.0" encoding="UTF-8" standalone="yes"?>
<Relationships xmlns="http://schemas.openxmlformats.org/package/2006/relationships"><Relationship Id="R9f9107cc939c468d" Type="http://schemas.microsoft.com/office/2007/relationships/ui/extensibility" Target="customUI/customUI14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pir\Desktop\PRESTAMOS\"/>
    </mc:Choice>
  </mc:AlternateContent>
  <xr:revisionPtr revIDLastSave="0" documentId="13_ncr:1_{F55BE258-6905-4A58-99A7-1E029B44EE24}" xr6:coauthVersionLast="47" xr6:coauthVersionMax="47" xr10:uidLastSave="{00000000-0000-0000-0000-000000000000}"/>
  <bookViews>
    <workbookView xWindow="-108" yWindow="-108" windowWidth="23256" windowHeight="12456" xr2:uid="{3FFB1045-7953-4D44-A124-CBF6631A60E3}"/>
  </bookViews>
  <sheets>
    <sheet name="Instrucciones" sheetId="4" r:id="rId1"/>
    <sheet name="Cálculo Préstamos" sheetId="1" r:id="rId2"/>
    <sheet name="Compatibilidad" sheetId="3" r:id="rId3"/>
  </sheets>
  <definedNames>
    <definedName name="Amortizacion">-IPMT(TasaAnual/12,FilaPago,NPagos,ImportePrestamo)</definedName>
    <definedName name="AnnosPrestamo">'Cálculo Préstamos'!$D$5</definedName>
    <definedName name="CapitalR">-FV(TasaAnual/12,FilaPago-1,-PagoMensual,ImportePrestamo)</definedName>
    <definedName name="dos">Instrucciones!$B$10</definedName>
    <definedName name="FechaInicial">'Cálculo Préstamos'!$D$6</definedName>
    <definedName name="FechaPago">DATE(YEAR(FechaInicial),MONTH(FechaInicial)+FilaPago,DAY(FechaInicial))</definedName>
    <definedName name="FilaPago">ROW()-FilaTitulos</definedName>
    <definedName name="FilaTitulos">ROW('Cálculo Préstamos'!$10:$10)</definedName>
    <definedName name="ImportePrestamo">'Cálculo Préstamos'!$D$3</definedName>
    <definedName name="Inicio">Instrucciones!$A$1</definedName>
    <definedName name="NPagos">'Cálculo Préstamos'!$I$4</definedName>
    <definedName name="PagoMensual">-PMT(TasaAnual/12,NPagos,ImportePrestamo)</definedName>
    <definedName name="PrestamoNo">ROW()-FilaTitulos</definedName>
    <definedName name="PrestamoSi">IF(ImportePrestamo*TasaAnual*AnnosPrestamo*FechaInicial&gt;0,1,0)</definedName>
    <definedName name="PrincipalR">-PPMT(TasaAnual/12,FilaPago,NPagos,ImportePrestamo)</definedName>
    <definedName name="SaldoR">-FV(TasaAnual/12,FilaPago,-PagoMensual,ImportePrestamo)</definedName>
    <definedName name="TasaAnual">'Cálculo Préstamos'!$D$4</definedName>
    <definedName name="TotalPagado">'Cálculo Préstamos'!$I$5</definedName>
    <definedName name="tres">Instrucciones!$B$21</definedName>
    <definedName name="UltimaCol">'Cálculo Préstamos'!$J:$J</definedName>
    <definedName name="uno">Instrucciones!$B$7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1" l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13" i="1"/>
  <c r="C14" i="1"/>
  <c r="C15" i="1"/>
  <c r="C16" i="1"/>
  <c r="C12" i="1"/>
  <c r="C11" i="1"/>
  <c r="I4" i="1"/>
  <c r="B181" i="1" l="1"/>
  <c r="B182" i="1"/>
  <c r="B183" i="1"/>
  <c r="B184" i="1"/>
  <c r="B185" i="1"/>
  <c r="B186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530" i="1"/>
  <c r="B532" i="1"/>
  <c r="B534" i="1"/>
  <c r="B536" i="1"/>
  <c r="B538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1" i="1"/>
  <c r="B533" i="1"/>
  <c r="B535" i="1"/>
  <c r="B537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G14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641" i="1"/>
  <c r="D642" i="1"/>
  <c r="D643" i="1"/>
  <c r="D644" i="1"/>
  <c r="D645" i="1"/>
  <c r="D646" i="1"/>
  <c r="D647" i="1"/>
  <c r="D648" i="1"/>
  <c r="D649" i="1"/>
  <c r="D650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F30" i="1"/>
  <c r="F33" i="1"/>
  <c r="F35" i="1"/>
  <c r="F37" i="1"/>
  <c r="F39" i="1"/>
  <c r="F41" i="1"/>
  <c r="F44" i="1"/>
  <c r="F46" i="1"/>
  <c r="F48" i="1"/>
  <c r="F50" i="1"/>
  <c r="F52" i="1"/>
  <c r="F54" i="1"/>
  <c r="F57" i="1"/>
  <c r="F59" i="1"/>
  <c r="F61" i="1"/>
  <c r="F63" i="1"/>
  <c r="F66" i="1"/>
  <c r="F68" i="1"/>
  <c r="F70" i="1"/>
  <c r="F72" i="1"/>
  <c r="F75" i="1"/>
  <c r="F77" i="1"/>
  <c r="F80" i="1"/>
  <c r="F82" i="1"/>
  <c r="F85" i="1"/>
  <c r="F87" i="1"/>
  <c r="F89" i="1"/>
  <c r="F91" i="1"/>
  <c r="F94" i="1"/>
  <c r="F96" i="1"/>
  <c r="F98" i="1"/>
  <c r="F101" i="1"/>
  <c r="F103" i="1"/>
  <c r="F104" i="1"/>
  <c r="F106" i="1"/>
  <c r="F108" i="1"/>
  <c r="F110" i="1"/>
  <c r="F112" i="1"/>
  <c r="F114" i="1"/>
  <c r="F117" i="1"/>
  <c r="F119" i="1"/>
  <c r="F121" i="1"/>
  <c r="F123" i="1"/>
  <c r="F125" i="1"/>
  <c r="F128" i="1"/>
  <c r="F130" i="1"/>
  <c r="F132" i="1"/>
  <c r="F134" i="1"/>
  <c r="F137" i="1"/>
  <c r="F139" i="1"/>
  <c r="F141" i="1"/>
  <c r="F143" i="1"/>
  <c r="F145" i="1"/>
  <c r="F147" i="1"/>
  <c r="F149" i="1"/>
  <c r="F152" i="1"/>
  <c r="F154" i="1"/>
  <c r="F156" i="1"/>
  <c r="F158" i="1"/>
  <c r="F160" i="1"/>
  <c r="F163" i="1"/>
  <c r="F165" i="1"/>
  <c r="F167" i="1"/>
  <c r="F169" i="1"/>
  <c r="F171" i="1"/>
  <c r="F173" i="1"/>
  <c r="F175" i="1"/>
  <c r="F177" i="1"/>
  <c r="F179" i="1"/>
  <c r="F181" i="1"/>
  <c r="F227" i="1"/>
  <c r="F230" i="1"/>
  <c r="F238" i="1"/>
  <c r="F242" i="1"/>
  <c r="F244" i="1"/>
  <c r="F246" i="1"/>
  <c r="F249" i="1"/>
  <c r="F251" i="1"/>
  <c r="F253" i="1"/>
  <c r="F259" i="1"/>
  <c r="F262" i="1"/>
  <c r="F265" i="1"/>
  <c r="F267" i="1"/>
  <c r="F270" i="1"/>
  <c r="F272" i="1"/>
  <c r="F274" i="1"/>
  <c r="F276" i="1"/>
  <c r="F279" i="1"/>
  <c r="F281" i="1"/>
  <c r="F283" i="1"/>
  <c r="F285" i="1"/>
  <c r="F288" i="1"/>
  <c r="F290" i="1"/>
  <c r="F292" i="1"/>
  <c r="F294" i="1"/>
  <c r="F297" i="1"/>
  <c r="F299" i="1"/>
  <c r="F301" i="1"/>
  <c r="F304" i="1"/>
  <c r="F306" i="1"/>
  <c r="F308" i="1"/>
  <c r="F310" i="1"/>
  <c r="F312" i="1"/>
  <c r="F314" i="1"/>
  <c r="F317" i="1"/>
  <c r="F321" i="1"/>
  <c r="F323" i="1"/>
  <c r="F325" i="1"/>
  <c r="F327" i="1"/>
  <c r="F329" i="1"/>
  <c r="F331" i="1"/>
  <c r="F333" i="1"/>
  <c r="F336" i="1"/>
  <c r="F338" i="1"/>
  <c r="F340" i="1"/>
  <c r="F342" i="1"/>
  <c r="F344" i="1"/>
  <c r="F347" i="1"/>
  <c r="F349" i="1"/>
  <c r="F351" i="1"/>
  <c r="F353" i="1"/>
  <c r="F356" i="1"/>
  <c r="F358" i="1"/>
  <c r="F360" i="1"/>
  <c r="F362" i="1"/>
  <c r="F365" i="1"/>
  <c r="F367" i="1"/>
  <c r="F369" i="1"/>
  <c r="F372" i="1"/>
  <c r="F374" i="1"/>
  <c r="F376" i="1"/>
  <c r="F379" i="1"/>
  <c r="F381" i="1"/>
  <c r="F383" i="1"/>
  <c r="F386" i="1"/>
  <c r="F388" i="1"/>
  <c r="F390" i="1"/>
  <c r="F393" i="1"/>
  <c r="F395" i="1"/>
  <c r="F398" i="1"/>
  <c r="F400" i="1"/>
  <c r="F402" i="1"/>
  <c r="F405" i="1"/>
  <c r="F407" i="1"/>
  <c r="F409" i="1"/>
  <c r="F412" i="1"/>
  <c r="F414" i="1"/>
  <c r="F416" i="1"/>
  <c r="F419" i="1"/>
  <c r="F421" i="1"/>
  <c r="F424" i="1"/>
  <c r="F426" i="1"/>
  <c r="F428" i="1"/>
  <c r="F429" i="1"/>
  <c r="F430" i="1"/>
  <c r="F431" i="1"/>
  <c r="F433" i="1"/>
  <c r="F435" i="1"/>
  <c r="F437" i="1"/>
  <c r="F439" i="1"/>
  <c r="F442" i="1"/>
  <c r="F445" i="1"/>
  <c r="F447" i="1"/>
  <c r="F449" i="1"/>
  <c r="F452" i="1"/>
  <c r="F454" i="1"/>
  <c r="F457" i="1"/>
  <c r="F459" i="1"/>
  <c r="F461" i="1"/>
  <c r="F463" i="1"/>
  <c r="F466" i="1"/>
  <c r="F468" i="1"/>
  <c r="F470" i="1"/>
  <c r="F481" i="1"/>
  <c r="F483" i="1"/>
  <c r="F486" i="1"/>
  <c r="F488" i="1"/>
  <c r="F490" i="1"/>
  <c r="F492" i="1"/>
  <c r="F494" i="1"/>
  <c r="F496" i="1"/>
  <c r="F499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4" i="1"/>
  <c r="F36" i="1"/>
  <c r="F38" i="1"/>
  <c r="F40" i="1"/>
  <c r="F42" i="1"/>
  <c r="F43" i="1"/>
  <c r="F45" i="1"/>
  <c r="F47" i="1"/>
  <c r="F49" i="1"/>
  <c r="F51" i="1"/>
  <c r="F53" i="1"/>
  <c r="F55" i="1"/>
  <c r="F56" i="1"/>
  <c r="F58" i="1"/>
  <c r="F60" i="1"/>
  <c r="F62" i="1"/>
  <c r="F64" i="1"/>
  <c r="F65" i="1"/>
  <c r="F67" i="1"/>
  <c r="F69" i="1"/>
  <c r="F71" i="1"/>
  <c r="F73" i="1"/>
  <c r="F74" i="1"/>
  <c r="F76" i="1"/>
  <c r="F78" i="1"/>
  <c r="F79" i="1"/>
  <c r="F81" i="1"/>
  <c r="F83" i="1"/>
  <c r="F84" i="1"/>
  <c r="F86" i="1"/>
  <c r="F88" i="1"/>
  <c r="F90" i="1"/>
  <c r="F92" i="1"/>
  <c r="F93" i="1"/>
  <c r="F95" i="1"/>
  <c r="F97" i="1"/>
  <c r="F99" i="1"/>
  <c r="F100" i="1"/>
  <c r="F102" i="1"/>
  <c r="F105" i="1"/>
  <c r="F107" i="1"/>
  <c r="F109" i="1"/>
  <c r="F111" i="1"/>
  <c r="F113" i="1"/>
  <c r="F115" i="1"/>
  <c r="F116" i="1"/>
  <c r="F118" i="1"/>
  <c r="F120" i="1"/>
  <c r="F122" i="1"/>
  <c r="F124" i="1"/>
  <c r="F126" i="1"/>
  <c r="F127" i="1"/>
  <c r="F129" i="1"/>
  <c r="F131" i="1"/>
  <c r="F133" i="1"/>
  <c r="F135" i="1"/>
  <c r="F136" i="1"/>
  <c r="F138" i="1"/>
  <c r="F140" i="1"/>
  <c r="F142" i="1"/>
  <c r="F144" i="1"/>
  <c r="F146" i="1"/>
  <c r="F148" i="1"/>
  <c r="F150" i="1"/>
  <c r="F151" i="1"/>
  <c r="F153" i="1"/>
  <c r="F155" i="1"/>
  <c r="F157" i="1"/>
  <c r="F159" i="1"/>
  <c r="F161" i="1"/>
  <c r="F162" i="1"/>
  <c r="F164" i="1"/>
  <c r="F166" i="1"/>
  <c r="F168" i="1"/>
  <c r="F170" i="1"/>
  <c r="F172" i="1"/>
  <c r="F174" i="1"/>
  <c r="F176" i="1"/>
  <c r="F178" i="1"/>
  <c r="F180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8" i="1"/>
  <c r="F229" i="1"/>
  <c r="F231" i="1"/>
  <c r="F232" i="1"/>
  <c r="F233" i="1"/>
  <c r="F234" i="1"/>
  <c r="F235" i="1"/>
  <c r="F236" i="1"/>
  <c r="F237" i="1"/>
  <c r="F239" i="1"/>
  <c r="F240" i="1"/>
  <c r="F241" i="1"/>
  <c r="F243" i="1"/>
  <c r="F245" i="1"/>
  <c r="F247" i="1"/>
  <c r="F248" i="1"/>
  <c r="F250" i="1"/>
  <c r="F252" i="1"/>
  <c r="F254" i="1"/>
  <c r="F255" i="1"/>
  <c r="F256" i="1"/>
  <c r="F257" i="1"/>
  <c r="F258" i="1"/>
  <c r="F260" i="1"/>
  <c r="F261" i="1"/>
  <c r="F263" i="1"/>
  <c r="F264" i="1"/>
  <c r="F266" i="1"/>
  <c r="F268" i="1"/>
  <c r="F269" i="1"/>
  <c r="F271" i="1"/>
  <c r="F273" i="1"/>
  <c r="F275" i="1"/>
  <c r="F277" i="1"/>
  <c r="F278" i="1"/>
  <c r="F280" i="1"/>
  <c r="F282" i="1"/>
  <c r="F284" i="1"/>
  <c r="F286" i="1"/>
  <c r="F287" i="1"/>
  <c r="F289" i="1"/>
  <c r="F291" i="1"/>
  <c r="F293" i="1"/>
  <c r="F295" i="1"/>
  <c r="F296" i="1"/>
  <c r="F298" i="1"/>
  <c r="F300" i="1"/>
  <c r="F302" i="1"/>
  <c r="F303" i="1"/>
  <c r="F305" i="1"/>
  <c r="F307" i="1"/>
  <c r="F309" i="1"/>
  <c r="F311" i="1"/>
  <c r="F313" i="1"/>
  <c r="F315" i="1"/>
  <c r="F316" i="1"/>
  <c r="F318" i="1"/>
  <c r="F319" i="1"/>
  <c r="F320" i="1"/>
  <c r="F322" i="1"/>
  <c r="F324" i="1"/>
  <c r="F326" i="1"/>
  <c r="F328" i="1"/>
  <c r="F330" i="1"/>
  <c r="F332" i="1"/>
  <c r="F334" i="1"/>
  <c r="F335" i="1"/>
  <c r="F337" i="1"/>
  <c r="F339" i="1"/>
  <c r="F341" i="1"/>
  <c r="F343" i="1"/>
  <c r="F345" i="1"/>
  <c r="F346" i="1"/>
  <c r="F348" i="1"/>
  <c r="F350" i="1"/>
  <c r="F352" i="1"/>
  <c r="F354" i="1"/>
  <c r="F355" i="1"/>
  <c r="F357" i="1"/>
  <c r="F359" i="1"/>
  <c r="F361" i="1"/>
  <c r="F363" i="1"/>
  <c r="F364" i="1"/>
  <c r="F366" i="1"/>
  <c r="F368" i="1"/>
  <c r="F370" i="1"/>
  <c r="F371" i="1"/>
  <c r="F373" i="1"/>
  <c r="F375" i="1"/>
  <c r="F377" i="1"/>
  <c r="F378" i="1"/>
  <c r="F380" i="1"/>
  <c r="F382" i="1"/>
  <c r="F384" i="1"/>
  <c r="F385" i="1"/>
  <c r="F387" i="1"/>
  <c r="F389" i="1"/>
  <c r="F391" i="1"/>
  <c r="F392" i="1"/>
  <c r="F394" i="1"/>
  <c r="F396" i="1"/>
  <c r="F397" i="1"/>
  <c r="F399" i="1"/>
  <c r="F401" i="1"/>
  <c r="F403" i="1"/>
  <c r="F404" i="1"/>
  <c r="F406" i="1"/>
  <c r="F408" i="1"/>
  <c r="F410" i="1"/>
  <c r="F411" i="1"/>
  <c r="F413" i="1"/>
  <c r="F415" i="1"/>
  <c r="F417" i="1"/>
  <c r="F418" i="1"/>
  <c r="F420" i="1"/>
  <c r="F422" i="1"/>
  <c r="F423" i="1"/>
  <c r="F425" i="1"/>
  <c r="F427" i="1"/>
  <c r="F432" i="1"/>
  <c r="F434" i="1"/>
  <c r="F436" i="1"/>
  <c r="F438" i="1"/>
  <c r="F440" i="1"/>
  <c r="F441" i="1"/>
  <c r="F443" i="1"/>
  <c r="F444" i="1"/>
  <c r="F446" i="1"/>
  <c r="F448" i="1"/>
  <c r="F450" i="1"/>
  <c r="F451" i="1"/>
  <c r="F453" i="1"/>
  <c r="F455" i="1"/>
  <c r="F456" i="1"/>
  <c r="F458" i="1"/>
  <c r="F460" i="1"/>
  <c r="F462" i="1"/>
  <c r="F464" i="1"/>
  <c r="F465" i="1"/>
  <c r="F467" i="1"/>
  <c r="F469" i="1"/>
  <c r="F471" i="1"/>
  <c r="F472" i="1"/>
  <c r="F473" i="1"/>
  <c r="F474" i="1"/>
  <c r="F475" i="1"/>
  <c r="F476" i="1"/>
  <c r="F477" i="1"/>
  <c r="F478" i="1"/>
  <c r="F479" i="1"/>
  <c r="F480" i="1"/>
  <c r="F482" i="1"/>
  <c r="F484" i="1"/>
  <c r="F485" i="1"/>
  <c r="F487" i="1"/>
  <c r="F489" i="1"/>
  <c r="F491" i="1"/>
  <c r="F493" i="1"/>
  <c r="F495" i="1"/>
  <c r="F497" i="1"/>
  <c r="F498" i="1"/>
  <c r="F500" i="1"/>
  <c r="I19" i="1"/>
  <c r="I24" i="1"/>
  <c r="I26" i="1"/>
  <c r="I31" i="1"/>
  <c r="I33" i="1"/>
  <c r="I37" i="1"/>
  <c r="I39" i="1"/>
  <c r="I44" i="1"/>
  <c r="I47" i="1"/>
  <c r="I49" i="1"/>
  <c r="I53" i="1"/>
  <c r="I56" i="1"/>
  <c r="I60" i="1"/>
  <c r="I62" i="1"/>
  <c r="I67" i="1"/>
  <c r="I69" i="1"/>
  <c r="I71" i="1"/>
  <c r="I73" i="1"/>
  <c r="I77" i="1"/>
  <c r="I80" i="1"/>
  <c r="I83" i="1"/>
  <c r="I86" i="1"/>
  <c r="I89" i="1"/>
  <c r="I92" i="1"/>
  <c r="I95" i="1"/>
  <c r="I99" i="1"/>
  <c r="I102" i="1"/>
  <c r="I105" i="1"/>
  <c r="I108" i="1"/>
  <c r="I111" i="1"/>
  <c r="I114" i="1"/>
  <c r="I117" i="1"/>
  <c r="I120" i="1"/>
  <c r="I124" i="1"/>
  <c r="I127" i="1"/>
  <c r="I130" i="1"/>
  <c r="I133" i="1"/>
  <c r="I136" i="1"/>
  <c r="I139" i="1"/>
  <c r="I142" i="1"/>
  <c r="I146" i="1"/>
  <c r="I149" i="1"/>
  <c r="I152" i="1"/>
  <c r="I155" i="1"/>
  <c r="I158" i="1"/>
  <c r="I161" i="1"/>
  <c r="I164" i="1"/>
  <c r="I168" i="1"/>
  <c r="I171" i="1"/>
  <c r="I174" i="1"/>
  <c r="I177" i="1"/>
  <c r="I180" i="1"/>
  <c r="I183" i="1"/>
  <c r="I186" i="1"/>
  <c r="I189" i="1"/>
  <c r="I192" i="1"/>
  <c r="I195" i="1"/>
  <c r="I198" i="1"/>
  <c r="I202" i="1"/>
  <c r="I205" i="1"/>
  <c r="I208" i="1"/>
  <c r="I211" i="1"/>
  <c r="I214" i="1"/>
  <c r="I217" i="1"/>
  <c r="I220" i="1"/>
  <c r="I223" i="1"/>
  <c r="I226" i="1"/>
  <c r="I229" i="1"/>
  <c r="I233" i="1"/>
  <c r="I236" i="1"/>
  <c r="I239" i="1"/>
  <c r="I242" i="1"/>
  <c r="I245" i="1"/>
  <c r="I248" i="1"/>
  <c r="I251" i="1"/>
  <c r="I11" i="1"/>
  <c r="I16" i="1"/>
  <c r="D16" i="1"/>
  <c r="F13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I17" i="1"/>
  <c r="I21" i="1"/>
  <c r="I23" i="1"/>
  <c r="I27" i="1"/>
  <c r="I30" i="1"/>
  <c r="I34" i="1"/>
  <c r="I36" i="1"/>
  <c r="I40" i="1"/>
  <c r="I43" i="1"/>
  <c r="I46" i="1"/>
  <c r="I50" i="1"/>
  <c r="I52" i="1"/>
  <c r="I57" i="1"/>
  <c r="I59" i="1"/>
  <c r="I63" i="1"/>
  <c r="I66" i="1"/>
  <c r="I75" i="1"/>
  <c r="I78" i="1"/>
  <c r="I82" i="1"/>
  <c r="I85" i="1"/>
  <c r="I88" i="1"/>
  <c r="I91" i="1"/>
  <c r="I94" i="1"/>
  <c r="I97" i="1"/>
  <c r="I100" i="1"/>
  <c r="I103" i="1"/>
  <c r="I106" i="1"/>
  <c r="I110" i="1"/>
  <c r="I113" i="1"/>
  <c r="I116" i="1"/>
  <c r="I119" i="1"/>
  <c r="I122" i="1"/>
  <c r="I125" i="1"/>
  <c r="I128" i="1"/>
  <c r="I131" i="1"/>
  <c r="I135" i="1"/>
  <c r="I138" i="1"/>
  <c r="I141" i="1"/>
  <c r="I144" i="1"/>
  <c r="I147" i="1"/>
  <c r="I150" i="1"/>
  <c r="I153" i="1"/>
  <c r="I157" i="1"/>
  <c r="I160" i="1"/>
  <c r="I163" i="1"/>
  <c r="I166" i="1"/>
  <c r="I169" i="1"/>
  <c r="I172" i="1"/>
  <c r="I175" i="1"/>
  <c r="I178" i="1"/>
  <c r="I181" i="1"/>
  <c r="I185" i="1"/>
  <c r="I188" i="1"/>
  <c r="I191" i="1"/>
  <c r="I194" i="1"/>
  <c r="I197" i="1"/>
  <c r="I200" i="1"/>
  <c r="I203" i="1"/>
  <c r="I206" i="1"/>
  <c r="I209" i="1"/>
  <c r="I212" i="1"/>
  <c r="I216" i="1"/>
  <c r="I219" i="1"/>
  <c r="I222" i="1"/>
  <c r="I225" i="1"/>
  <c r="I228" i="1"/>
  <c r="I231" i="1"/>
  <c r="I234" i="1"/>
  <c r="I237" i="1"/>
  <c r="I240" i="1"/>
  <c r="I243" i="1"/>
  <c r="I247" i="1"/>
  <c r="I250" i="1"/>
  <c r="I15" i="1"/>
  <c r="D15" i="1"/>
  <c r="F14" i="1"/>
  <c r="G15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I18" i="1"/>
  <c r="I20" i="1"/>
  <c r="I22" i="1"/>
  <c r="I25" i="1"/>
  <c r="I28" i="1"/>
  <c r="I29" i="1"/>
  <c r="I32" i="1"/>
  <c r="I35" i="1"/>
  <c r="I38" i="1"/>
  <c r="I41" i="1"/>
  <c r="I42" i="1"/>
  <c r="I45" i="1"/>
  <c r="I48" i="1"/>
  <c r="I51" i="1"/>
  <c r="I54" i="1"/>
  <c r="I55" i="1"/>
  <c r="I58" i="1"/>
  <c r="I61" i="1"/>
  <c r="I64" i="1"/>
  <c r="I65" i="1"/>
  <c r="I68" i="1"/>
  <c r="I70" i="1"/>
  <c r="I72" i="1"/>
  <c r="I74" i="1"/>
  <c r="I76" i="1"/>
  <c r="I79" i="1"/>
  <c r="I81" i="1"/>
  <c r="I84" i="1"/>
  <c r="I87" i="1"/>
  <c r="I90" i="1"/>
  <c r="I93" i="1"/>
  <c r="I96" i="1"/>
  <c r="I98" i="1"/>
  <c r="I101" i="1"/>
  <c r="I104" i="1"/>
  <c r="I107" i="1"/>
  <c r="I109" i="1"/>
  <c r="I112" i="1"/>
  <c r="I115" i="1"/>
  <c r="I118" i="1"/>
  <c r="I121" i="1"/>
  <c r="I123" i="1"/>
  <c r="I126" i="1"/>
  <c r="I129" i="1"/>
  <c r="I132" i="1"/>
  <c r="I134" i="1"/>
  <c r="I137" i="1"/>
  <c r="I140" i="1"/>
  <c r="I143" i="1"/>
  <c r="I145" i="1"/>
  <c r="I148" i="1"/>
  <c r="I151" i="1"/>
  <c r="I154" i="1"/>
  <c r="I156" i="1"/>
  <c r="I159" i="1"/>
  <c r="I162" i="1"/>
  <c r="I165" i="1"/>
  <c r="I167" i="1"/>
  <c r="I170" i="1"/>
  <c r="I173" i="1"/>
  <c r="I176" i="1"/>
  <c r="I179" i="1"/>
  <c r="I182" i="1"/>
  <c r="I184" i="1"/>
  <c r="I187" i="1"/>
  <c r="I190" i="1"/>
  <c r="I193" i="1"/>
  <c r="I196" i="1"/>
  <c r="I199" i="1"/>
  <c r="I201" i="1"/>
  <c r="I204" i="1"/>
  <c r="I207" i="1"/>
  <c r="I210" i="1"/>
  <c r="I213" i="1"/>
  <c r="I215" i="1"/>
  <c r="I218" i="1"/>
  <c r="I221" i="1"/>
  <c r="I224" i="1"/>
  <c r="I227" i="1"/>
  <c r="I230" i="1"/>
  <c r="I232" i="1"/>
  <c r="I235" i="1"/>
  <c r="I238" i="1"/>
  <c r="I241" i="1"/>
  <c r="I244" i="1"/>
  <c r="I246" i="1"/>
  <c r="I249" i="1"/>
  <c r="I252" i="1"/>
  <c r="I12" i="1"/>
  <c r="I14" i="1"/>
  <c r="D14" i="1"/>
  <c r="E13" i="1"/>
  <c r="E15" i="1"/>
  <c r="F15" i="1"/>
  <c r="G13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13" i="1"/>
  <c r="D13" i="1"/>
  <c r="E14" i="1"/>
  <c r="E16" i="1"/>
  <c r="F16" i="1"/>
  <c r="G16" i="1"/>
  <c r="I5" i="1"/>
  <c r="I6" i="1" s="1"/>
  <c r="G12" i="1"/>
  <c r="F11" i="1"/>
  <c r="F12" i="1"/>
  <c r="E11" i="1"/>
  <c r="E12" i="1"/>
  <c r="I3" i="1"/>
  <c r="D11" i="1"/>
  <c r="D12" i="1"/>
  <c r="G11" i="1"/>
  <c r="H595" i="1" l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206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540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19" i="1"/>
  <c r="H20" i="1"/>
  <c r="H88" i="1"/>
  <c r="H93" i="1"/>
  <c r="H95" i="1"/>
  <c r="H97" i="1"/>
  <c r="H101" i="1"/>
  <c r="H103" i="1"/>
  <c r="H107" i="1"/>
  <c r="H110" i="1"/>
  <c r="H114" i="1"/>
  <c r="H116" i="1"/>
  <c r="H121" i="1"/>
  <c r="H123" i="1"/>
  <c r="H18" i="1"/>
  <c r="H22" i="1"/>
  <c r="H27" i="1"/>
  <c r="H29" i="1"/>
  <c r="H32" i="1"/>
  <c r="H34" i="1"/>
  <c r="H36" i="1"/>
  <c r="H38" i="1"/>
  <c r="H40" i="1"/>
  <c r="H42" i="1"/>
  <c r="H44" i="1"/>
  <c r="H46" i="1"/>
  <c r="H48" i="1"/>
  <c r="H50" i="1"/>
  <c r="H65" i="1"/>
  <c r="H72" i="1"/>
  <c r="H74" i="1"/>
  <c r="H76" i="1"/>
  <c r="H78" i="1"/>
  <c r="H80" i="1"/>
  <c r="H83" i="1"/>
  <c r="H84" i="1"/>
  <c r="H85" i="1"/>
  <c r="H87" i="1"/>
  <c r="H90" i="1"/>
  <c r="H92" i="1"/>
  <c r="H94" i="1"/>
  <c r="H98" i="1"/>
  <c r="H100" i="1"/>
  <c r="H104" i="1"/>
  <c r="H106" i="1"/>
  <c r="H111" i="1"/>
  <c r="H113" i="1"/>
  <c r="H117" i="1"/>
  <c r="H120" i="1"/>
  <c r="H15" i="1"/>
  <c r="H17" i="1"/>
  <c r="H21" i="1"/>
  <c r="H23" i="1"/>
  <c r="H24" i="1"/>
  <c r="H25" i="1"/>
  <c r="H26" i="1"/>
  <c r="H28" i="1"/>
  <c r="H30" i="1"/>
  <c r="H31" i="1"/>
  <c r="H33" i="1"/>
  <c r="H35" i="1"/>
  <c r="H37" i="1"/>
  <c r="H39" i="1"/>
  <c r="H41" i="1"/>
  <c r="H43" i="1"/>
  <c r="H45" i="1"/>
  <c r="H47" i="1"/>
  <c r="H49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6" i="1"/>
  <c r="H67" i="1"/>
  <c r="H68" i="1"/>
  <c r="H69" i="1"/>
  <c r="H70" i="1"/>
  <c r="H71" i="1"/>
  <c r="H73" i="1"/>
  <c r="H75" i="1"/>
  <c r="H77" i="1"/>
  <c r="H79" i="1"/>
  <c r="H81" i="1"/>
  <c r="H82" i="1"/>
  <c r="H86" i="1"/>
  <c r="H89" i="1"/>
  <c r="H91" i="1"/>
  <c r="H96" i="1"/>
  <c r="H99" i="1"/>
  <c r="H102" i="1"/>
  <c r="H105" i="1"/>
  <c r="H108" i="1"/>
  <c r="H109" i="1"/>
  <c r="H112" i="1"/>
  <c r="H115" i="1"/>
  <c r="H118" i="1"/>
  <c r="H119" i="1"/>
  <c r="H122" i="1"/>
  <c r="H11" i="1"/>
  <c r="H12" i="1"/>
  <c r="H13" i="1"/>
  <c r="H14" i="1"/>
  <c r="H16" i="1"/>
</calcChain>
</file>

<file path=xl/sharedStrings.xml><?xml version="1.0" encoding="utf-8"?>
<sst xmlns="http://schemas.openxmlformats.org/spreadsheetml/2006/main" count="63" uniqueCount="56">
  <si>
    <t>Importe:</t>
  </si>
  <si>
    <t>Tasa interés anual:</t>
  </si>
  <si>
    <t>Años del préstamo:</t>
  </si>
  <si>
    <t>Pago mensual:</t>
  </si>
  <si>
    <t>Fecha inicio:</t>
  </si>
  <si>
    <t>Nº Pagos:</t>
  </si>
  <si>
    <t>Total pago:</t>
  </si>
  <si>
    <t>Total intereses:</t>
  </si>
  <si>
    <t>Datos del préstamo</t>
  </si>
  <si>
    <t>Resumen</t>
  </si>
  <si>
    <t>Nº Pago</t>
  </si>
  <si>
    <t>Fecha</t>
  </si>
  <si>
    <t>Cuota</t>
  </si>
  <si>
    <t>Interés</t>
  </si>
  <si>
    <t>Capital vivo</t>
  </si>
  <si>
    <t>If the workbook is saved in an earlier file format or opened in an earlier version of Microsoft Excel, the listed features will not be available.</t>
  </si>
  <si>
    <t>Significant loss of functionality</t>
  </si>
  <si>
    <t>No. of occurrences</t>
  </si>
  <si>
    <t>Version</t>
  </si>
  <si>
    <t>One or more functions in this workbook are not available in versions prior to Excel 2007. When recalculated in earlier versions, these functions will return a #NAME? error instead of their current results.</t>
  </si>
  <si>
    <t>Excel 97-2003</t>
  </si>
  <si>
    <t>Minor loss of fidelity</t>
  </si>
  <si>
    <t>A table style is applied to a table in this workbook. Table style formatting cannot be displayed in earlier versions of Excel.</t>
  </si>
  <si>
    <t>Some cells or styles in this workbook contain formatting that is not supported by the selected file format. These formats will be converted to the closest format available.</t>
  </si>
  <si>
    <t>Interés acumulado</t>
  </si>
  <si>
    <t>Some formulae contain references to tables that are not supported in the selected file format. These references will be converted to cell references.</t>
  </si>
  <si>
    <t>Cálculo Préstamos'!H11:H650</t>
  </si>
  <si>
    <t>Cálculo Préstamos'!I3:I6</t>
  </si>
  <si>
    <t>Cálculo Préstamos'!B11:I650</t>
  </si>
  <si>
    <t>Some cells contain conditional formatting with the 'Stop if True' option cleared. Earlier versions of Excel do not recognise this option and will stop after the first true condition.</t>
  </si>
  <si>
    <t>One or more functions or operators in this workbook are not available in earlier versions of Excel.  When recalculated in earlier versions, these formulae will return a #NAME? error instead of calculated results.</t>
  </si>
  <si>
    <t>Cálculo Préstamos'!I5</t>
  </si>
  <si>
    <t>Excel 2007</t>
  </si>
  <si>
    <t>Excel 2010</t>
  </si>
  <si>
    <t>Excel 2013</t>
  </si>
  <si>
    <t>Excel 2016</t>
  </si>
  <si>
    <t>Excel 2019</t>
  </si>
  <si>
    <t>Cálculo Préstamos'!B10:I650</t>
  </si>
  <si>
    <t xml:space="preserve">Compatibility Report </t>
  </si>
  <si>
    <t>¿Qué es este fichero?¿Qué contiene?</t>
  </si>
  <si>
    <t xml:space="preserve">Las hoja "Compatibilidad" </t>
  </si>
  <si>
    <r>
      <t xml:space="preserve">CÁLCULO DE PRÉSTAMOS </t>
    </r>
    <r>
      <rPr>
        <b/>
        <sz val="14"/>
        <color theme="4" tint="0.79998168889431442"/>
        <rFont val="Aptos Narrow"/>
        <family val="2"/>
        <scheme val="minor"/>
      </rPr>
      <t>(Versión 29/09/2026)</t>
    </r>
  </si>
  <si>
    <t>La hoja "Cálculo Préstamos"</t>
  </si>
  <si>
    <t>Este archivo Excel te permite calcular los pagos de tu préstamo.</t>
  </si>
  <si>
    <t>La hoja está bloqueada para evitar que accidentalmente se modifiquen las fórmulas. Aunque no tiene contraseña y puedes desbloquearla si quieres modificarla. Si lo haces, tómate tiempo para hacer una copia por si algo no sale según lo esperado.</t>
  </si>
  <si>
    <t>En principio, solo tienes que introducir los siguientes datos:</t>
  </si>
  <si>
    <t>Este archivo no necesita más que descargarlo, permitir su edición y comenzar a rellenarlo. Así de fácil podrás calcular tu préstamo o comparar entre sí distintos créditos en función del porcertaje de interés, plazos o capital solicitado.</t>
  </si>
  <si>
    <t xml:space="preserve">Realmente es muy sencillo e intuitivo de utilizar. Descárgalo, permite la edición y listo. </t>
  </si>
  <si>
    <t>La hoja "Cálculo de Préstamos"</t>
  </si>
  <si>
    <t xml:space="preserve">Sólo tienes que introducir los datos básicos de tu préstamo e inmediatamente te calcularán las cuotas, los intereses y demás cantidades. Aparte de esto, te mostrará la tabla de amortizaciones correspondiente, con fechas de pago, parte de la cuota que corresponde a intereses, al capital, lo que te queda pendiente por pagar, etc. </t>
  </si>
  <si>
    <t>Debes rellenar todos los datos. No se calcula nada hasta que no los escribas todos. Si alguno queda en blanco, no se calcula nada. En cualquier momento puedes modificarlos y toda la hoja se recalculará.</t>
  </si>
  <si>
    <t>Además, la hoja cuenta con un gráfico de barra para que de un vistazo puedas hacerte a la idea de qué parte corresponde al capital y cual a los intereses.</t>
  </si>
  <si>
    <t>La hoja "Compatibilidad"</t>
  </si>
  <si>
    <t>Este fichero se ha hecho con la versión 365. En general debería funcionar correctamente, a no ser que tu versión sea mucho más antigua. De todas formas, tienes la hoja de "Compatibilidad" que te indicará qué es lo que no funciona para cada versión.</t>
  </si>
  <si>
    <t>Capital amortizado</t>
  </si>
  <si>
    <t>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</si>
</sst>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5">
    <font>
      <sz val="11"/>
      <color theme="1"/>
      <name val="Fuente de cuerpo"/>
      <family val="2"/>
    </font>
    <font>
      <sz val="11"/>
      <color theme="1"/>
      <name val="Fuente de cuerpo"/>
      <family val="2"/>
    </font>
    <font>
      <sz val="11"/>
      <color theme="0"/>
      <name val="Fuente de cuerpo"/>
      <family val="2"/>
    </font>
    <font>
      <sz val="11"/>
      <color theme="7" tint="-0.499984740745262"/>
      <name val="Fuente de cuerpo"/>
      <family val="2"/>
    </font>
    <font>
      <sz val="11"/>
      <color theme="4" tint="-0.249977111117893"/>
      <name val="Fuente de cuerpo"/>
      <family val="2"/>
    </font>
    <font>
      <sz val="12"/>
      <color theme="1"/>
      <name val="Fuente de cuerpo"/>
      <family val="2"/>
    </font>
    <font>
      <sz val="12"/>
      <color theme="0"/>
      <name val="Fuente de cuerpo"/>
      <family val="2"/>
    </font>
    <font>
      <u/>
      <sz val="11"/>
      <color theme="10"/>
      <name val="Fuente de cuerpo"/>
      <family val="2"/>
    </font>
    <font>
      <b/>
      <sz val="12"/>
      <color theme="1"/>
      <name val="Fuente de cuerpo"/>
      <family val="2"/>
    </font>
    <font>
      <u/>
      <sz val="12"/>
      <color theme="10"/>
      <name val="Fuente de cuerpo"/>
      <family val="2"/>
    </font>
    <font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sz val="14"/>
      <color theme="4" tint="0.79998168889431442"/>
      <name val="Aptos Narrow"/>
      <family val="2"/>
      <scheme val="minor"/>
    </font>
    <font>
      <sz val="14"/>
      <color theme="3" tint="0.249977111117893"/>
      <name val="Aptos Narrow"/>
      <family val="2"/>
      <scheme val="minor"/>
    </font>
    <font>
      <u/>
      <sz val="14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/>
      <bottom style="thick">
        <color theme="4" tint="0.79998168889431442"/>
      </bottom>
      <diagonal/>
    </border>
    <border>
      <left style="thin">
        <color theme="0"/>
      </left>
      <right/>
      <top style="thick">
        <color theme="4" tint="0.79998168889431442"/>
      </top>
      <bottom style="thick">
        <color theme="4" tint="0.79998168889431442"/>
      </bottom>
      <diagonal/>
    </border>
    <border>
      <left/>
      <right/>
      <top/>
      <bottom style="thick">
        <color theme="4" tint="0.79998168889431442"/>
      </bottom>
      <diagonal/>
    </border>
    <border>
      <left/>
      <right/>
      <top style="thick">
        <color theme="4" tint="0.79998168889431442"/>
      </top>
      <bottom style="thick">
        <color theme="4" tint="0.79998168889431442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 wrapText="1"/>
    </xf>
    <xf numFmtId="0" fontId="0" fillId="3" borderId="0" xfId="0" applyFill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4" fillId="0" borderId="13" xfId="0" applyFont="1" applyBorder="1"/>
    <xf numFmtId="44" fontId="4" fillId="0" borderId="13" xfId="1" applyFont="1" applyBorder="1"/>
    <xf numFmtId="8" fontId="4" fillId="0" borderId="12" xfId="1" applyNumberFormat="1" applyFont="1" applyBorder="1"/>
    <xf numFmtId="1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44" fontId="4" fillId="0" borderId="0" xfId="0" applyNumberFormat="1" applyFont="1" applyAlignment="1">
      <alignment vertical="center"/>
    </xf>
    <xf numFmtId="8" fontId="4" fillId="0" borderId="0" xfId="0" applyNumberFormat="1" applyFont="1" applyAlignment="1">
      <alignment vertical="center"/>
    </xf>
    <xf numFmtId="44" fontId="4" fillId="0" borderId="10" xfId="1" applyFont="1" applyBorder="1" applyProtection="1">
      <protection locked="0"/>
    </xf>
    <xf numFmtId="10" fontId="4" fillId="0" borderId="11" xfId="2" applyNumberFormat="1" applyFont="1" applyBorder="1" applyProtection="1">
      <protection locked="0"/>
    </xf>
    <xf numFmtId="0" fontId="4" fillId="0" borderId="11" xfId="0" applyFont="1" applyBorder="1" applyProtection="1">
      <protection locked="0"/>
    </xf>
    <xf numFmtId="14" fontId="4" fillId="0" borderId="11" xfId="0" applyNumberFormat="1" applyFont="1" applyBorder="1" applyProtection="1">
      <protection locked="0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9" fillId="0" borderId="19" xfId="3" quotePrefix="1" applyNumberFormat="1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9" fillId="0" borderId="0" xfId="3" quotePrefix="1" applyNumberFormat="1" applyFont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left" indent="1"/>
    </xf>
    <xf numFmtId="0" fontId="14" fillId="3" borderId="0" xfId="0" applyFont="1" applyFill="1"/>
    <xf numFmtId="0" fontId="14" fillId="3" borderId="0" xfId="0" applyFont="1" applyFill="1" applyAlignment="1">
      <alignment horizontal="left"/>
    </xf>
    <xf numFmtId="0" fontId="13" fillId="0" borderId="0" xfId="0" applyFont="1" applyAlignment="1">
      <alignment wrapText="1"/>
    </xf>
    <xf numFmtId="0" fontId="13" fillId="3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</cellXfs>
  <cellStyles count="4">
    <cellStyle name="Currency" xfId="1" builtinId="4"/>
    <cellStyle name="Hyperlink" xfId="3" builtinId="8"/>
    <cellStyle name="Normal" xfId="0" builtinId="0"/>
    <cellStyle name="Per cent" xfId="2" builtinId="5"/>
  </cellStyles>
  <dxfs count="11">
    <dxf>
      <font>
        <color theme="0"/>
      </font>
      <fill>
        <patternFill patternType="none">
          <bgColor auto="1"/>
        </patternFill>
      </fill>
      <border>
        <left style="thin">
          <color rgb="FFFFFFFF"/>
        </left>
        <right style="thin">
          <color rgb="FFFFFFFF"/>
        </right>
        <top/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12" formatCode="#,##0.00\ &quot;€&quot;;[Red]\-#,##0.00\ &quot;€&quot;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19" formatCode="dd/mm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Fuente de cuerpo"/>
        <family val="2"/>
        <scheme val="none"/>
      </font>
      <alignment horizontal="general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06245856039292E-2"/>
          <c:y val="4.3859649122807015E-2"/>
          <c:w val="0.91429171129393583"/>
          <c:h val="0.92690058479532167"/>
        </c:manualLayout>
      </c:layout>
      <c:barChart>
        <c:barDir val="bar"/>
        <c:grouping val="percentStacked"/>
        <c:varyColors val="0"/>
        <c:ser>
          <c:idx val="0"/>
          <c:order val="0"/>
          <c:tx>
            <c:v>Intereses</c:v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'Cálculo Préstamos'!$I$6</c:f>
              <c:numCache>
                <c:formatCode>_("€"* #,##0.00_);_("€"* \(#,##0.00\);_("€"* "-"??_);_(@_)</c:formatCode>
                <c:ptCount val="1"/>
                <c:pt idx="0">
                  <c:v>1049.9132331598103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E52-4318-880F-020EEF5AFF60}"/>
            </c:ext>
          </c:extLst>
        </c:ser>
        <c:ser>
          <c:idx val="1"/>
          <c:order val="1"/>
          <c:tx>
            <c:v>Capital</c:v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'Cálculo Préstamos'!$D$3</c:f>
              <c:numCache>
                <c:formatCode>_("€"* #,##0.00_);_("€"* \(#,##0.00\);_("€"* "-"??_);_(@_)</c:formatCode>
                <c:ptCount val="1"/>
                <c:pt idx="0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52-4318-880F-020EEF5AF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0506064"/>
        <c:axId val="1194363824"/>
      </c:barChart>
      <c:catAx>
        <c:axId val="1230506064"/>
        <c:scaling>
          <c:orientation val="minMax"/>
        </c:scaling>
        <c:delete val="1"/>
        <c:axPos val="l"/>
        <c:majorTickMark val="none"/>
        <c:minorTickMark val="none"/>
        <c:tickLblPos val="nextTo"/>
        <c:crossAx val="1194363824"/>
        <c:crosses val="autoZero"/>
        <c:auto val="1"/>
        <c:lblAlgn val="ctr"/>
        <c:lblOffset val="100"/>
        <c:noMultiLvlLbl val="0"/>
      </c:catAx>
      <c:valAx>
        <c:axId val="1194363824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3050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plantillas.es/" TargetMode="External"/><Relationship Id="rId2" Type="http://schemas.openxmlformats.org/officeDocument/2006/relationships/hyperlink" Target="#inicio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plantillas.es/" TargetMode="External"/><Relationship Id="rId2" Type="http://schemas.openxmlformats.org/officeDocument/2006/relationships/chart" Target="../charts/chart1.xml"/><Relationship Id="rId1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excelplantillas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388620</xdr:colOff>
      <xdr:row>14</xdr:row>
      <xdr:rowOff>129540</xdr:rowOff>
    </xdr:from>
    <xdr:to>
      <xdr:col>2</xdr:col>
      <xdr:colOff>4427570</xdr:colOff>
      <xdr:row>14</xdr:row>
      <xdr:rowOff>1440294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CEFA34-82B1-13C7-FF13-5EA46F34D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660" y="3604260"/>
          <a:ext cx="4038950" cy="131075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441960</xdr:colOff>
      <xdr:row>23</xdr:row>
      <xdr:rowOff>68580</xdr:rowOff>
    </xdr:from>
    <xdr:to>
      <xdr:col>1</xdr:col>
      <xdr:colOff>320040</xdr:colOff>
      <xdr:row>27</xdr:row>
      <xdr:rowOff>22860</xdr:rowOff>
    </xdr:to>
    <xdr:sp macro="" textlink="">
      <xdr:nvSpPr>
        <xdr:cNvPr id="3" name="Flecha: hacia arriba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2CE782-93FE-49F1-9C10-DF8480268851}"/>
            </a:ext>
          </a:extLst>
        </xdr:cNvPr>
        <xdr:cNvSpPr/>
      </xdr:nvSpPr>
      <xdr:spPr>
        <a:xfrm>
          <a:off x="441960" y="8183880"/>
          <a:ext cx="548640" cy="655320"/>
        </a:xfrm>
        <a:prstGeom prst="upArrow">
          <a:avLst/>
        </a:prstGeom>
        <a:solidFill>
          <a:schemeClr val="tx2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</xdr:col>
      <xdr:colOff>8945880</xdr:colOff>
      <xdr:row>0</xdr:row>
      <xdr:rowOff>304800</xdr:rowOff>
    </xdr:from>
    <xdr:to>
      <xdr:col>2</xdr:col>
      <xdr:colOff>11748406</xdr:colOff>
      <xdr:row>0</xdr:row>
      <xdr:rowOff>739140</xdr:rowOff>
    </xdr:to>
    <xdr:pic>
      <xdr:nvPicPr>
        <xdr:cNvPr id="4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AE71DA-0D64-42C1-9A79-A5A6A693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920" y="304800"/>
          <a:ext cx="2802526" cy="434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899160</xdr:colOff>
      <xdr:row>1</xdr:row>
      <xdr:rowOff>266700</xdr:rowOff>
    </xdr:from>
    <xdr:to>
      <xdr:col>5</xdr:col>
      <xdr:colOff>373380</xdr:colOff>
      <xdr:row>5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ECBF79-FEBD-2023-D6A6-ADEA6B329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5360" y="441960"/>
          <a:ext cx="777240" cy="777240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6</xdr:row>
      <xdr:rowOff>91440</xdr:rowOff>
    </xdr:from>
    <xdr:to>
      <xdr:col>8</xdr:col>
      <xdr:colOff>1150620</xdr:colOff>
      <xdr:row>8</xdr:row>
      <xdr:rowOff>91440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EF9161-0EF2-EAC3-D376-4084E8E25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205740</xdr:colOff>
      <xdr:row>7</xdr:row>
      <xdr:rowOff>137160</xdr:rowOff>
    </xdr:from>
    <xdr:to>
      <xdr:col>9</xdr:col>
      <xdr:colOff>2179320</xdr:colOff>
      <xdr:row>7</xdr:row>
      <xdr:rowOff>448963</xdr:rowOff>
    </xdr:to>
    <xdr:pic>
      <xdr:nvPicPr>
        <xdr:cNvPr id="5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6E6341-FBBC-44CF-9028-5EB0AC70D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9920" y="1584960"/>
          <a:ext cx="1973580" cy="3118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2628900</xdr:colOff>
      <xdr:row>1</xdr:row>
      <xdr:rowOff>114300</xdr:rowOff>
    </xdr:from>
    <xdr:to>
      <xdr:col>6</xdr:col>
      <xdr:colOff>51706</xdr:colOff>
      <xdr:row>3</xdr:row>
      <xdr:rowOff>160020</xdr:rowOff>
    </xdr:to>
    <xdr:pic>
      <xdr:nvPicPr>
        <xdr:cNvPr id="2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C7C126-9200-4232-86F9-2EEA23BC9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1020" y="312420"/>
          <a:ext cx="2802526" cy="4343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FD3DB-78C6-4DED-93F7-0D14BAC7FB52}" name="Table1" displayName="Table1" ref="B10:I650" totalsRowShown="0" headerRowDxfId="10" dataDxfId="9">
  <tableColumns count="8">
    <tableColumn id="1" xr3:uid="{DAEF1D3F-BAC4-47AD-A450-C5CA87B2DD0F}" name="Nº Pago" dataDxfId="8">
      <calculatedColumnFormula>IFERROR(IF(AND(PrestamoNo*PrestamoSi,NPagos&gt;=FilaPago),FilaPago,""), "")</calculatedColumnFormula>
    </tableColumn>
    <tableColumn id="2" xr3:uid="{E3386E7D-337A-4D67-BB75-F56CB90CF13F}" name="Fecha" dataDxfId="7">
      <calculatedColumnFormula>IFERROR(IF(PrestamoNo*PrestamoSi,FechaPago,FechaInicial), FechaInicial)</calculatedColumnFormula>
    </tableColumn>
    <tableColumn id="3" xr3:uid="{3006FFBD-65B3-472F-8CCA-D39AF1CABAEC}" name="Principal" dataDxfId="6">
      <calculatedColumnFormula>IFERROR(IF(PrestamoNo*PrestamoSi,CapitalR,""), "")</calculatedColumnFormula>
    </tableColumn>
    <tableColumn id="4" xr3:uid="{F0306E31-3BBC-485F-A8BA-6AE12BFA37F0}" name="Cuota" dataDxfId="5">
      <calculatedColumnFormula>IFERROR(IF(PrestamoNo*PrestamoSi,PagoMensual,0), 0)</calculatedColumnFormula>
    </tableColumn>
    <tableColumn id="5" xr3:uid="{547777AC-36D2-4ABB-A5C6-0CE32EC45E97}" name="Capital amortizado" dataDxfId="4">
      <calculatedColumnFormula>IFERROR(IF(PrestamoNo*PrestamoSi,PrincipalR,0), 0)</calculatedColumnFormula>
    </tableColumn>
    <tableColumn id="6" xr3:uid="{DD1F124B-72DB-4B2B-A786-8524BB9352CB}" name="Interés" dataDxfId="3">
      <calculatedColumnFormula>IFERROR(IF(PrestamoNo*PrestamoSi,Amortizacion,0), 0)</calculatedColumnFormula>
    </tableColumn>
    <tableColumn id="7" xr3:uid="{E84F28C2-19AC-4185-8C60-74876DA6530F}" name="Interés acumulado" dataDxfId="2">
      <calculatedColumnFormula>IFERROR(IF(PrestamoNo*PrestamoSi,SUM(INDEX(Table1[Interés],1,1):Table1[[#This Row],[Interés]]),0), 0)</calculatedColumnFormula>
    </tableColumn>
    <tableColumn id="8" xr3:uid="{27A5266F-4EB6-496E-B814-738BE8A59567}" name="Capital vivo" dataDxfId="1">
      <calculatedColumnFormula>IFERROR(IF(PrestamoNo*PrestamoSi,SaldoR,0), 0)</calculatedColumnFormula>
    </tableColumn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F097-20CE-4E3B-A84E-66866A451A51}">
  <dimension ref="A1:D29"/>
  <sheetViews>
    <sheetView showGridLines="0" showRowColHeaders="0" tabSelected="1" workbookViewId="0"/>
  </sheetViews>
  <sheetFormatPr defaultColWidth="0" defaultRowHeight="13.8" zeroHeight="1"/>
  <cols>
    <col min="1" max="1" width="8.796875" customWidth="1"/>
    <col min="2" max="2" width="5.3984375" customWidth="1"/>
    <col min="3" max="3" width="155.09765625" customWidth="1"/>
    <col min="4" max="4" width="8.796875" customWidth="1"/>
    <col min="5" max="16384" width="8.796875" hidden="1"/>
  </cols>
  <sheetData>
    <row r="1" spans="2:3" ht="70.2" customHeight="1"/>
    <row r="2" spans="2:3" ht="18">
      <c r="B2" s="40" t="s">
        <v>41</v>
      </c>
      <c r="C2" s="38"/>
    </row>
    <row r="3" spans="2:3" ht="18">
      <c r="B3" s="39"/>
      <c r="C3" s="41" t="s">
        <v>39</v>
      </c>
    </row>
    <row r="4" spans="2:3" ht="18">
      <c r="B4" s="39"/>
      <c r="C4" s="41" t="s">
        <v>42</v>
      </c>
    </row>
    <row r="5" spans="2:3" ht="18">
      <c r="B5" s="39"/>
      <c r="C5" s="41" t="s">
        <v>40</v>
      </c>
    </row>
    <row r="6" spans="2:3"/>
    <row r="7" spans="2:3" ht="18">
      <c r="B7" s="42" t="s">
        <v>39</v>
      </c>
      <c r="C7" s="43"/>
    </row>
    <row r="8" spans="2:3" ht="18">
      <c r="C8" s="44" t="s">
        <v>43</v>
      </c>
    </row>
    <row r="9" spans="2:3" ht="18">
      <c r="C9" s="44" t="s">
        <v>47</v>
      </c>
    </row>
    <row r="10" spans="2:3" ht="18">
      <c r="B10" s="42" t="s">
        <v>48</v>
      </c>
      <c r="C10" s="45"/>
    </row>
    <row r="11" spans="2:3" ht="18">
      <c r="C11" s="44"/>
    </row>
    <row r="12" spans="2:3" ht="36">
      <c r="C12" s="44" t="s">
        <v>49</v>
      </c>
    </row>
    <row r="13" spans="2:3" ht="36">
      <c r="C13" s="44" t="s">
        <v>44</v>
      </c>
    </row>
    <row r="14" spans="2:3" ht="18">
      <c r="C14" s="44" t="s">
        <v>45</v>
      </c>
    </row>
    <row r="15" spans="2:3" ht="117.6" customHeight="1"/>
    <row r="16" spans="2:3"/>
    <row r="17" spans="2:3" ht="36">
      <c r="C17" s="44" t="s">
        <v>50</v>
      </c>
    </row>
    <row r="18" spans="2:3" ht="18">
      <c r="C18" s="44" t="s">
        <v>51</v>
      </c>
    </row>
    <row r="19" spans="2:3" ht="36">
      <c r="C19" s="44" t="s">
        <v>46</v>
      </c>
    </row>
    <row r="20" spans="2:3"/>
    <row r="21" spans="2:3" ht="18">
      <c r="B21" s="42" t="s">
        <v>52</v>
      </c>
      <c r="C21" s="2"/>
    </row>
    <row r="22" spans="2:3" ht="36">
      <c r="C22" s="44" t="s">
        <v>53</v>
      </c>
    </row>
    <row r="23" spans="2:3"/>
    <row r="24" spans="2:3"/>
    <row r="25" spans="2:3"/>
    <row r="26" spans="2:3"/>
    <row r="27" spans="2:3"/>
    <row r="28" spans="2:3"/>
    <row r="29" spans="2:3"/>
  </sheetData>
  <sheetProtection sheet="1" objects="1" scenarios="1"/>
  <hyperlinks>
    <hyperlink ref="C3" location="uno" display="¿Qué es este fichero?¿Qué contiene?" xr:uid="{DD26A02D-8541-4704-B7F7-680A0E01788F}"/>
    <hyperlink ref="C5" location="tres" display="Las hoja &quot;Compatibilidad&quot; " xr:uid="{4B62D08A-37FC-4A6C-9AAE-B9C7E610E71E}"/>
    <hyperlink ref="C4" location="dos" display="La hoja &quot;Cálculo Préstamos&quot;" xr:uid="{A62213E0-6377-46C3-B08E-D17BAA2E352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EF5B-0F99-4176-BE4C-05144C683182}">
  <sheetPr>
    <tabColor theme="4" tint="0.79998168889431442"/>
  </sheetPr>
  <dimension ref="A2:XFC650"/>
  <sheetViews>
    <sheetView showGridLines="0" showRowColHeaders="0" workbookViewId="0">
      <pane ySplit="10" topLeftCell="A11" activePane="bottomLeft" state="frozen"/>
      <selection pane="bottomLeft" activeCell="D3" sqref="D3"/>
    </sheetView>
  </sheetViews>
  <sheetFormatPr defaultColWidth="0" defaultRowHeight="13.8"/>
  <cols>
    <col min="1" max="1" width="2.09765625" customWidth="1"/>
    <col min="2" max="9" width="17.09765625" customWidth="1"/>
    <col min="10" max="10" width="32.8984375" customWidth="1"/>
    <col min="11" max="16383" width="8.796875" hidden="1"/>
    <col min="16384" max="16384" width="18.59765625" hidden="1" customWidth="1"/>
  </cols>
  <sheetData>
    <row r="2" spans="2:9" s="4" customFormat="1" ht="26.4" customHeight="1">
      <c r="B2" s="5" t="s">
        <v>8</v>
      </c>
      <c r="C2" s="5"/>
      <c r="D2" s="5"/>
      <c r="G2" s="5" t="s">
        <v>9</v>
      </c>
      <c r="H2" s="5"/>
      <c r="I2" s="5"/>
    </row>
    <row r="3" spans="2:9" ht="14.4" thickBot="1">
      <c r="B3" s="48" t="s">
        <v>0</v>
      </c>
      <c r="C3" s="49"/>
      <c r="D3" s="13">
        <v>10000</v>
      </c>
      <c r="G3" s="54" t="s">
        <v>3</v>
      </c>
      <c r="H3" s="54"/>
      <c r="I3" s="8">
        <f>IFERROR(IF(PrestamoSi,PagoMensual,""), "")</f>
        <v>184.1652205526635</v>
      </c>
    </row>
    <row r="4" spans="2:9" ht="15" thickTop="1" thickBot="1">
      <c r="B4" s="50" t="s">
        <v>1</v>
      </c>
      <c r="C4" s="51"/>
      <c r="D4" s="14">
        <v>0.04</v>
      </c>
      <c r="G4" s="55" t="s">
        <v>5</v>
      </c>
      <c r="H4" s="55"/>
      <c r="I4" s="6">
        <f>IFERROR(IF(PrestamoSi,AnnosPrestamo*12,""),"")</f>
        <v>60</v>
      </c>
    </row>
    <row r="5" spans="2:9" ht="15" thickTop="1" thickBot="1">
      <c r="B5" s="50" t="s">
        <v>2</v>
      </c>
      <c r="C5" s="51"/>
      <c r="D5" s="15">
        <v>5</v>
      </c>
      <c r="G5" s="55" t="s">
        <v>6</v>
      </c>
      <c r="H5" s="55"/>
      <c r="I5" s="7">
        <f>IFERROR(IF(PrestamoSi,PagoMensual*NPagos,""), "")</f>
        <v>11049.91323315981</v>
      </c>
    </row>
    <row r="6" spans="2:9" ht="15" thickTop="1" thickBot="1">
      <c r="B6" s="52" t="s">
        <v>4</v>
      </c>
      <c r="C6" s="53"/>
      <c r="D6" s="16">
        <v>46055</v>
      </c>
      <c r="G6" s="56" t="s">
        <v>7</v>
      </c>
      <c r="H6" s="56"/>
      <c r="I6" s="7">
        <f>IFERROR(IF(PrestamoSi,TotalPagado-ImportePrestamo,""), "")</f>
        <v>1049.9132331598103</v>
      </c>
    </row>
    <row r="7" spans="2:9" ht="14.4" thickTop="1"/>
    <row r="8" spans="2:9" ht="54" customHeight="1"/>
    <row r="10" spans="2:9" s="1" customFormat="1" ht="22.8" customHeight="1">
      <c r="B10" s="46" t="s">
        <v>10</v>
      </c>
      <c r="C10" s="46" t="s">
        <v>11</v>
      </c>
      <c r="D10" s="46" t="s">
        <v>55</v>
      </c>
      <c r="E10" s="47" t="s">
        <v>12</v>
      </c>
      <c r="F10" s="46" t="s">
        <v>54</v>
      </c>
      <c r="G10" s="46" t="s">
        <v>13</v>
      </c>
      <c r="H10" s="46" t="s">
        <v>24</v>
      </c>
      <c r="I10" s="46" t="s">
        <v>14</v>
      </c>
    </row>
    <row r="11" spans="2:9" s="3" customFormat="1" ht="16.2" customHeight="1">
      <c r="B11" s="9">
        <f>IFERROR(IF(AND(PrestamoNo*PrestamoSi,NPagos&gt;=FilaPago),FilaPago,""), "")</f>
        <v>1</v>
      </c>
      <c r="C11" s="10">
        <f>IFERROR(IF(PrestamoNo*PrestamoSi,FechaPago,FechaInicial), FechaInicial)</f>
        <v>46083</v>
      </c>
      <c r="D11" s="11">
        <f>IFERROR(IF(PrestamoNo*PrestamoSi,CapitalR,""), "")</f>
        <v>10000</v>
      </c>
      <c r="E11" s="11">
        <f>IFERROR(IF(PrestamoNo*PrestamoSi,PagoMensual,0), 0)</f>
        <v>184.1652205526635</v>
      </c>
      <c r="F11" s="11">
        <f>IFERROR(IF(PrestamoNo*PrestamoSi,PrincipalR,0), 0)</f>
        <v>150.83188721933018</v>
      </c>
      <c r="G11" s="11">
        <f>IFERROR(IF(PrestamoNo*PrestamoSi,Amortizacion,0), 0)</f>
        <v>33.333333333333336</v>
      </c>
      <c r="H11" s="12">
        <f>IFERROR(IF(PrestamoNo*PrestamoSi,SUM(INDEX(Table1[Interés],1,1):Table1[[#This Row],[Interés]]),0), 0)</f>
        <v>33.333333333333336</v>
      </c>
      <c r="I11" s="11">
        <f>IFERROR(IF(PrestamoNo*PrestamoSi,SaldoR,0), 0)</f>
        <v>9849.168112780666</v>
      </c>
    </row>
    <row r="12" spans="2:9" ht="16.2" customHeight="1">
      <c r="B12" s="9">
        <f>IFERROR(IF(AND(PrestamoNo*PrestamoSi,NPagos&gt;=FilaPago),FilaPago,""), "")</f>
        <v>2</v>
      </c>
      <c r="C12" s="10">
        <f>IFERROR(IF(PrestamoNo*PrestamoSi,FechaPago,FechaInicial), FechaInicial)</f>
        <v>46114</v>
      </c>
      <c r="D12" s="11">
        <f>IFERROR(IF(PrestamoNo*PrestamoSi,CapitalR,""), "")</f>
        <v>9849.168112780666</v>
      </c>
      <c r="E12" s="11">
        <f>IFERROR(IF(PrestamoNo*PrestamoSi,PagoMensual,0), 0)</f>
        <v>184.1652205526635</v>
      </c>
      <c r="F12" s="11">
        <f>IFERROR(IF(PrestamoNo*PrestamoSi,PrincipalR,0), 0)</f>
        <v>151.33466017672797</v>
      </c>
      <c r="G12" s="11">
        <f>IFERROR(IF(PrestamoNo*PrestamoSi,Amortizacion,0), 0)</f>
        <v>32.830560375935562</v>
      </c>
      <c r="H12" s="12">
        <f>IFERROR(IF(PrestamoNo*PrestamoSi,SUM(INDEX(Table1[Interés],1,1):Table1[[#This Row],[Interés]]),0), 0)</f>
        <v>66.163893709268905</v>
      </c>
      <c r="I12" s="11">
        <f>IFERROR(IF(PrestamoNo*PrestamoSi,SaldoR,0), 0)</f>
        <v>9697.8334526039307</v>
      </c>
    </row>
    <row r="13" spans="2:9" ht="16.2" customHeight="1">
      <c r="B13" s="9">
        <f>IFERROR(IF(AND(PrestamoNo*PrestamoSi,NPagos&gt;=FilaPago),FilaPago,""), "")</f>
        <v>3</v>
      </c>
      <c r="C13" s="10">
        <f>IFERROR(IF(PrestamoNo*PrestamoSi,FechaPago,FechaInicial), FechaInicial)</f>
        <v>46144</v>
      </c>
      <c r="D13" s="11">
        <f>IFERROR(IF(PrestamoNo*PrestamoSi,CapitalR,""), "")</f>
        <v>9697.8334526039307</v>
      </c>
      <c r="E13" s="11">
        <f>IFERROR(IF(PrestamoNo*PrestamoSi,PagoMensual,0), 0)</f>
        <v>184.1652205526635</v>
      </c>
      <c r="F13" s="11">
        <f>IFERROR(IF(PrestamoNo*PrestamoSi,PrincipalR,0), 0)</f>
        <v>151.83910904398371</v>
      </c>
      <c r="G13" s="11">
        <f>IFERROR(IF(PrestamoNo*PrestamoSi,Amortizacion,0), 0)</f>
        <v>32.326111508679809</v>
      </c>
      <c r="H13" s="12">
        <f>IFERROR(IF(PrestamoNo*PrestamoSi,SUM(INDEX(Table1[Interés],1,1):Table1[[#This Row],[Interés]]),0), 0)</f>
        <v>98.49000521794872</v>
      </c>
      <c r="I13" s="11">
        <f>IFERROR(IF(PrestamoNo*PrestamoSi,SaldoR,0), 0)</f>
        <v>9545.9943435599398</v>
      </c>
    </row>
    <row r="14" spans="2:9" ht="16.2" customHeight="1">
      <c r="B14" s="9">
        <f>IFERROR(IF(AND(PrestamoNo*PrestamoSi,NPagos&gt;=FilaPago),FilaPago,""), "")</f>
        <v>4</v>
      </c>
      <c r="C14" s="10">
        <f>IFERROR(IF(PrestamoNo*PrestamoSi,FechaPago,FechaInicial), FechaInicial)</f>
        <v>46175</v>
      </c>
      <c r="D14" s="11">
        <f>IFERROR(IF(PrestamoNo*PrestamoSi,CapitalR,""), "")</f>
        <v>9545.9943435599398</v>
      </c>
      <c r="E14" s="11">
        <f>IFERROR(IF(PrestamoNo*PrestamoSi,PagoMensual,0), 0)</f>
        <v>184.1652205526635</v>
      </c>
      <c r="F14" s="11">
        <f>IFERROR(IF(PrestamoNo*PrestamoSi,PrincipalR,0), 0)</f>
        <v>152.34523940746365</v>
      </c>
      <c r="G14" s="11">
        <f>IFERROR(IF(PrestamoNo*PrestamoSi,Amortizacion,0), 0)</f>
        <v>31.819981145199854</v>
      </c>
      <c r="H14" s="12">
        <f>IFERROR(IF(PrestamoNo*PrestamoSi,SUM(INDEX(Table1[Interés],1,1):Table1[[#This Row],[Interés]]),0), 0)</f>
        <v>130.30998636314857</v>
      </c>
      <c r="I14" s="11">
        <f>IFERROR(IF(PrestamoNo*PrestamoSi,SaldoR,0), 0)</f>
        <v>9393.6491041524769</v>
      </c>
    </row>
    <row r="15" spans="2:9" ht="16.2" customHeight="1">
      <c r="B15" s="9">
        <f>IFERROR(IF(AND(PrestamoNo*PrestamoSi,NPagos&gt;=FilaPago),FilaPago,""), "")</f>
        <v>5</v>
      </c>
      <c r="C15" s="10">
        <f>IFERROR(IF(PrestamoNo*PrestamoSi,FechaPago,FechaInicial), FechaInicial)</f>
        <v>46205</v>
      </c>
      <c r="D15" s="11">
        <f>IFERROR(IF(PrestamoNo*PrestamoSi,CapitalR,""), "")</f>
        <v>9393.6491041524769</v>
      </c>
      <c r="E15" s="11">
        <f>IFERROR(IF(PrestamoNo*PrestamoSi,PagoMensual,0), 0)</f>
        <v>184.1652205526635</v>
      </c>
      <c r="F15" s="11">
        <f>IFERROR(IF(PrestamoNo*PrestamoSi,PrincipalR,0), 0)</f>
        <v>152.85305687215521</v>
      </c>
      <c r="G15" s="11">
        <f>IFERROR(IF(PrestamoNo*PrestamoSi,Amortizacion,0), 0)</f>
        <v>31.312163680508313</v>
      </c>
      <c r="H15" s="12">
        <f>IFERROR(IF(PrestamoNo*PrestamoSi,SUM(INDEX(Table1[Interés],1,1):Table1[[#This Row],[Interés]]),0), 0)</f>
        <v>161.62215004365689</v>
      </c>
      <c r="I15" s="11">
        <f>IFERROR(IF(PrestamoNo*PrestamoSi,SaldoR,0), 0)</f>
        <v>9240.7960472803188</v>
      </c>
    </row>
    <row r="16" spans="2:9" ht="16.2" customHeight="1">
      <c r="B16" s="9">
        <f>IFERROR(IF(AND(PrestamoNo*PrestamoSi,NPagos&gt;=FilaPago),FilaPago,""), "")</f>
        <v>6</v>
      </c>
      <c r="C16" s="10">
        <f>IFERROR(IF(PrestamoNo*PrestamoSi,FechaPago,FechaInicial), FechaInicial)</f>
        <v>46236</v>
      </c>
      <c r="D16" s="11">
        <f>IFERROR(IF(PrestamoNo*PrestamoSi,CapitalR,""), "")</f>
        <v>9240.7960472803188</v>
      </c>
      <c r="E16" s="11">
        <f>IFERROR(IF(PrestamoNo*PrestamoSi,PagoMensual,0), 0)</f>
        <v>184.1652205526635</v>
      </c>
      <c r="F16" s="11">
        <f>IFERROR(IF(PrestamoNo*PrestamoSi,PrincipalR,0), 0)</f>
        <v>153.36256706172904</v>
      </c>
      <c r="G16" s="11">
        <f>IFERROR(IF(PrestamoNo*PrestamoSi,Amortizacion,0), 0)</f>
        <v>30.802653490934464</v>
      </c>
      <c r="H16" s="12">
        <f>IFERROR(IF(PrestamoNo*PrestamoSi,SUM(INDEX(Table1[Interés],1,1):Table1[[#This Row],[Interés]]),0), 0)</f>
        <v>192.42480353459135</v>
      </c>
      <c r="I16" s="11">
        <f>IFERROR(IF(PrestamoNo*PrestamoSi,SaldoR,0), 0)</f>
        <v>9087.433480218584</v>
      </c>
    </row>
    <row r="17" spans="2:9" ht="16.2" customHeight="1">
      <c r="B17" s="9">
        <f>IFERROR(IF(AND(PrestamoNo*PrestamoSi,NPagos&gt;=FilaPago),FilaPago,""), "")</f>
        <v>7</v>
      </c>
      <c r="C17" s="10">
        <f>IFERROR(IF(PrestamoNo*PrestamoSi,FechaPago,FechaInicial), FechaInicial)</f>
        <v>46267</v>
      </c>
      <c r="D17" s="11">
        <f>IFERROR(IF(PrestamoNo*PrestamoSi,CapitalR,""), "")</f>
        <v>9087.433480218584</v>
      </c>
      <c r="E17" s="11">
        <f>IFERROR(IF(PrestamoNo*PrestamoSi,PagoMensual,0), 0)</f>
        <v>184.1652205526635</v>
      </c>
      <c r="F17" s="11">
        <f>IFERROR(IF(PrestamoNo*PrestamoSi,PrincipalR,0), 0)</f>
        <v>153.87377561860146</v>
      </c>
      <c r="G17" s="11">
        <f>IFERROR(IF(PrestamoNo*PrestamoSi,Amortizacion,0), 0)</f>
        <v>30.291444934062035</v>
      </c>
      <c r="H17" s="12">
        <f>IFERROR(IF(PrestamoNo*PrestamoSi,SUM(INDEX(Table1[Interés],1,1):Table1[[#This Row],[Interés]]),0), 0)</f>
        <v>222.71624846865339</v>
      </c>
      <c r="I17" s="11">
        <f>IFERROR(IF(PrestamoNo*PrestamoSi,SaldoR,0), 0)</f>
        <v>8933.5597045999712</v>
      </c>
    </row>
    <row r="18" spans="2:9" ht="16.2" customHeight="1">
      <c r="B18" s="9">
        <f>IFERROR(IF(AND(PrestamoNo*PrestamoSi,NPagos&gt;=FilaPago),FilaPago,""), "")</f>
        <v>8</v>
      </c>
      <c r="C18" s="10">
        <f>IFERROR(IF(PrestamoNo*PrestamoSi,FechaPago,FechaInicial), FechaInicial)</f>
        <v>46297</v>
      </c>
      <c r="D18" s="11">
        <f>IFERROR(IF(PrestamoNo*PrestamoSi,CapitalR,""), "")</f>
        <v>8933.5597045999712</v>
      </c>
      <c r="E18" s="11">
        <f>IFERROR(IF(PrestamoNo*PrestamoSi,PagoMensual,0), 0)</f>
        <v>184.1652205526635</v>
      </c>
      <c r="F18" s="11">
        <f>IFERROR(IF(PrestamoNo*PrestamoSi,PrincipalR,0), 0)</f>
        <v>154.38668820399681</v>
      </c>
      <c r="G18" s="11">
        <f>IFERROR(IF(PrestamoNo*PrestamoSi,Amortizacion,0), 0)</f>
        <v>29.778532348666701</v>
      </c>
      <c r="H18" s="12">
        <f>IFERROR(IF(PrestamoNo*PrestamoSi,SUM(INDEX(Table1[Interés],1,1):Table1[[#This Row],[Interés]]),0), 0)</f>
        <v>252.49478081732008</v>
      </c>
      <c r="I18" s="11">
        <f>IFERROR(IF(PrestamoNo*PrestamoSi,SaldoR,0), 0)</f>
        <v>8779.1730163959783</v>
      </c>
    </row>
    <row r="19" spans="2:9" ht="16.2" customHeight="1">
      <c r="B19" s="9">
        <f>IFERROR(IF(AND(PrestamoNo*PrestamoSi,NPagos&gt;=FilaPago),FilaPago,""), "")</f>
        <v>9</v>
      </c>
      <c r="C19" s="10">
        <f>IFERROR(IF(PrestamoNo*PrestamoSi,FechaPago,FechaInicial), FechaInicial)</f>
        <v>46328</v>
      </c>
      <c r="D19" s="11">
        <f>IFERROR(IF(PrestamoNo*PrestamoSi,CapitalR,""), "")</f>
        <v>8779.1730163959783</v>
      </c>
      <c r="E19" s="11">
        <f>IFERROR(IF(PrestamoNo*PrestamoSi,PagoMensual,0), 0)</f>
        <v>184.1652205526635</v>
      </c>
      <c r="F19" s="11">
        <f>IFERROR(IF(PrestamoNo*PrestamoSi,PrincipalR,0), 0)</f>
        <v>154.90131049801013</v>
      </c>
      <c r="G19" s="11">
        <f>IFERROR(IF(PrestamoNo*PrestamoSi,Amortizacion,0), 0)</f>
        <v>29.26391005465338</v>
      </c>
      <c r="H19" s="12">
        <f>IFERROR(IF(PrestamoNo*PrestamoSi,SUM(INDEX(Table1[Interés],1,1):Table1[[#This Row],[Interés]]),0), 0)</f>
        <v>281.75869087197344</v>
      </c>
      <c r="I19" s="11">
        <f>IFERROR(IF(PrestamoNo*PrestamoSi,SaldoR,0), 0)</f>
        <v>8624.2717058979688</v>
      </c>
    </row>
    <row r="20" spans="2:9" ht="16.2" customHeight="1">
      <c r="B20" s="9">
        <f>IFERROR(IF(AND(PrestamoNo*PrestamoSi,NPagos&gt;=FilaPago),FilaPago,""), "")</f>
        <v>10</v>
      </c>
      <c r="C20" s="10">
        <f>IFERROR(IF(PrestamoNo*PrestamoSi,FechaPago,FechaInicial), FechaInicial)</f>
        <v>46358</v>
      </c>
      <c r="D20" s="11">
        <f>IFERROR(IF(PrestamoNo*PrestamoSi,CapitalR,""), "")</f>
        <v>8624.2717058979688</v>
      </c>
      <c r="E20" s="11">
        <f>IFERROR(IF(PrestamoNo*PrestamoSi,PagoMensual,0), 0)</f>
        <v>184.1652205526635</v>
      </c>
      <c r="F20" s="11">
        <f>IFERROR(IF(PrestamoNo*PrestamoSi,PrincipalR,0), 0)</f>
        <v>155.41764819967017</v>
      </c>
      <c r="G20" s="11">
        <f>IFERROR(IF(PrestamoNo*PrestamoSi,Amortizacion,0), 0)</f>
        <v>28.747572352993341</v>
      </c>
      <c r="H20" s="12">
        <f>IFERROR(IF(PrestamoNo*PrestamoSi,SUM(INDEX(Table1[Interés],1,1):Table1[[#This Row],[Interés]]),0), 0)</f>
        <v>310.5062632249668</v>
      </c>
      <c r="I20" s="11">
        <f>IFERROR(IF(PrestamoNo*PrestamoSi,SaldoR,0), 0)</f>
        <v>8468.8540576982887</v>
      </c>
    </row>
    <row r="21" spans="2:9" ht="16.2" customHeight="1">
      <c r="B21" s="9">
        <f>IFERROR(IF(AND(PrestamoNo*PrestamoSi,NPagos&gt;=FilaPago),FilaPago,""), "")</f>
        <v>11</v>
      </c>
      <c r="C21" s="10">
        <f>IFERROR(IF(PrestamoNo*PrestamoSi,FechaPago,FechaInicial), FechaInicial)</f>
        <v>46389</v>
      </c>
      <c r="D21" s="11">
        <f>IFERROR(IF(PrestamoNo*PrestamoSi,CapitalR,""), "")</f>
        <v>8468.8540576982887</v>
      </c>
      <c r="E21" s="11">
        <f>IFERROR(IF(PrestamoNo*PrestamoSi,PagoMensual,0), 0)</f>
        <v>184.1652205526635</v>
      </c>
      <c r="F21" s="11">
        <f>IFERROR(IF(PrestamoNo*PrestamoSi,PrincipalR,0), 0)</f>
        <v>155.93570702700239</v>
      </c>
      <c r="G21" s="11">
        <f>IFERROR(IF(PrestamoNo*PrestamoSi,Amortizacion,0), 0)</f>
        <v>28.229513525661108</v>
      </c>
      <c r="H21" s="12">
        <f>IFERROR(IF(PrestamoNo*PrestamoSi,SUM(INDEX(Table1[Interés],1,1):Table1[[#This Row],[Interés]]),0), 0)</f>
        <v>338.73577675062791</v>
      </c>
      <c r="I21" s="11">
        <f>IFERROR(IF(PrestamoNo*PrestamoSi,SaldoR,0), 0)</f>
        <v>8312.9183506712761</v>
      </c>
    </row>
    <row r="22" spans="2:9" ht="16.2" customHeight="1">
      <c r="B22" s="9">
        <f>IFERROR(IF(AND(PrestamoNo*PrestamoSi,NPagos&gt;=FilaPago),FilaPago,""), "")</f>
        <v>12</v>
      </c>
      <c r="C22" s="10">
        <f>IFERROR(IF(PrestamoNo*PrestamoSi,FechaPago,FechaInicial), FechaInicial)</f>
        <v>46420</v>
      </c>
      <c r="D22" s="11">
        <f>IFERROR(IF(PrestamoNo*PrestamoSi,CapitalR,""), "")</f>
        <v>8312.9183506712761</v>
      </c>
      <c r="E22" s="11">
        <f>IFERROR(IF(PrestamoNo*PrestamoSi,PagoMensual,0), 0)</f>
        <v>184.1652205526635</v>
      </c>
      <c r="F22" s="11">
        <f>IFERROR(IF(PrestamoNo*PrestamoSi,PrincipalR,0), 0)</f>
        <v>156.4554927170924</v>
      </c>
      <c r="G22" s="11">
        <f>IFERROR(IF(PrestamoNo*PrestamoSi,Amortizacion,0), 0)</f>
        <v>27.709727835571098</v>
      </c>
      <c r="H22" s="12">
        <f>IFERROR(IF(PrestamoNo*PrestamoSi,SUM(INDEX(Table1[Interés],1,1):Table1[[#This Row],[Interés]]),0), 0)</f>
        <v>366.44550458619898</v>
      </c>
      <c r="I22" s="11">
        <f>IFERROR(IF(PrestamoNo*PrestamoSi,SaldoR,0), 0)</f>
        <v>8156.4628579541841</v>
      </c>
    </row>
    <row r="23" spans="2:9" ht="16.2" customHeight="1">
      <c r="B23" s="9">
        <f>IFERROR(IF(AND(PrestamoNo*PrestamoSi,NPagos&gt;=FilaPago),FilaPago,""), "")</f>
        <v>13</v>
      </c>
      <c r="C23" s="10">
        <f>IFERROR(IF(PrestamoNo*PrestamoSi,FechaPago,FechaInicial), FechaInicial)</f>
        <v>46448</v>
      </c>
      <c r="D23" s="11">
        <f>IFERROR(IF(PrestamoNo*PrestamoSi,CapitalR,""), "")</f>
        <v>8156.4628579541841</v>
      </c>
      <c r="E23" s="11">
        <f>IFERROR(IF(PrestamoNo*PrestamoSi,PagoMensual,0), 0)</f>
        <v>184.1652205526635</v>
      </c>
      <c r="F23" s="11">
        <f>IFERROR(IF(PrestamoNo*PrestamoSi,PrincipalR,0), 0)</f>
        <v>156.9770110261494</v>
      </c>
      <c r="G23" s="11">
        <f>IFERROR(IF(PrestamoNo*PrestamoSi,Amortizacion,0), 0)</f>
        <v>27.188209526514125</v>
      </c>
      <c r="H23" s="12">
        <f>IFERROR(IF(PrestamoNo*PrestamoSi,SUM(INDEX(Table1[Interés],1,1):Table1[[#This Row],[Interés]]),0), 0)</f>
        <v>393.63371411271311</v>
      </c>
      <c r="I23" s="11">
        <f>IFERROR(IF(PrestamoNo*PrestamoSi,SaldoR,0), 0)</f>
        <v>7999.4858469280398</v>
      </c>
    </row>
    <row r="24" spans="2:9" ht="16.2" customHeight="1">
      <c r="B24" s="9">
        <f>IFERROR(IF(AND(PrestamoNo*PrestamoSi,NPagos&gt;=FilaPago),FilaPago,""), "")</f>
        <v>14</v>
      </c>
      <c r="C24" s="10">
        <f>IFERROR(IF(PrestamoNo*PrestamoSi,FechaPago,FechaInicial), FechaInicial)</f>
        <v>46479</v>
      </c>
      <c r="D24" s="11">
        <f>IFERROR(IF(PrestamoNo*PrestamoSi,CapitalR,""), "")</f>
        <v>7999.4858469280398</v>
      </c>
      <c r="E24" s="11">
        <f>IFERROR(IF(PrestamoNo*PrestamoSi,PagoMensual,0), 0)</f>
        <v>184.1652205526635</v>
      </c>
      <c r="F24" s="11">
        <f>IFERROR(IF(PrestamoNo*PrestamoSi,PrincipalR,0), 0)</f>
        <v>157.50026772956988</v>
      </c>
      <c r="G24" s="11">
        <f>IFERROR(IF(PrestamoNo*PrestamoSi,Amortizacion,0), 0)</f>
        <v>26.664952823093625</v>
      </c>
      <c r="H24" s="12">
        <f>IFERROR(IF(PrestamoNo*PrestamoSi,SUM(INDEX(Table1[Interés],1,1):Table1[[#This Row],[Interés]]),0), 0)</f>
        <v>420.29866693580675</v>
      </c>
      <c r="I24" s="11">
        <f>IFERROR(IF(PrestamoNo*PrestamoSi,SaldoR,0), 0)</f>
        <v>7841.9855791984628</v>
      </c>
    </row>
    <row r="25" spans="2:9" ht="16.2" customHeight="1">
      <c r="B25" s="9">
        <f>IFERROR(IF(AND(PrestamoNo*PrestamoSi,NPagos&gt;=FilaPago),FilaPago,""), "")</f>
        <v>15</v>
      </c>
      <c r="C25" s="10">
        <f>IFERROR(IF(PrestamoNo*PrestamoSi,FechaPago,FechaInicial), FechaInicial)</f>
        <v>46509</v>
      </c>
      <c r="D25" s="11">
        <f>IFERROR(IF(PrestamoNo*PrestamoSi,CapitalR,""), "")</f>
        <v>7841.9855791984628</v>
      </c>
      <c r="E25" s="11">
        <f>IFERROR(IF(PrestamoNo*PrestamoSi,PagoMensual,0), 0)</f>
        <v>184.1652205526635</v>
      </c>
      <c r="F25" s="11">
        <f>IFERROR(IF(PrestamoNo*PrestamoSi,PrincipalR,0), 0)</f>
        <v>158.02526862200179</v>
      </c>
      <c r="G25" s="11">
        <f>IFERROR(IF(PrestamoNo*PrestamoSi,Amortizacion,0), 0)</f>
        <v>26.139951930661724</v>
      </c>
      <c r="H25" s="12">
        <f>IFERROR(IF(PrestamoNo*PrestamoSi,SUM(INDEX(Table1[Interés],1,1):Table1[[#This Row],[Interés]]),0), 0)</f>
        <v>446.43861886646846</v>
      </c>
      <c r="I25" s="11">
        <f>IFERROR(IF(PrestamoNo*PrestamoSi,SaldoR,0), 0)</f>
        <v>7683.960310576449</v>
      </c>
    </row>
    <row r="26" spans="2:9" ht="16.2" customHeight="1">
      <c r="B26" s="9">
        <f>IFERROR(IF(AND(PrestamoNo*PrestamoSi,NPagos&gt;=FilaPago),FilaPago,""), "")</f>
        <v>16</v>
      </c>
      <c r="C26" s="10">
        <f>IFERROR(IF(PrestamoNo*PrestamoSi,FechaPago,FechaInicial), FechaInicial)</f>
        <v>46540</v>
      </c>
      <c r="D26" s="11">
        <f>IFERROR(IF(PrestamoNo*PrestamoSi,CapitalR,""), "")</f>
        <v>7683.960310576449</v>
      </c>
      <c r="E26" s="11">
        <f>IFERROR(IF(PrestamoNo*PrestamoSi,PagoMensual,0), 0)</f>
        <v>184.1652205526635</v>
      </c>
      <c r="F26" s="11">
        <f>IFERROR(IF(PrestamoNo*PrestamoSi,PrincipalR,0), 0)</f>
        <v>158.55201951740844</v>
      </c>
      <c r="G26" s="11">
        <f>IFERROR(IF(PrestamoNo*PrestamoSi,Amortizacion,0), 0)</f>
        <v>25.613201035255052</v>
      </c>
      <c r="H26" s="12">
        <f>IFERROR(IF(PrestamoNo*PrestamoSi,SUM(INDEX(Table1[Interés],1,1):Table1[[#This Row],[Interés]]),0), 0)</f>
        <v>472.05181990172349</v>
      </c>
      <c r="I26" s="11">
        <f>IFERROR(IF(PrestamoNo*PrestamoSi,SaldoR,0), 0)</f>
        <v>7525.4082910590405</v>
      </c>
    </row>
    <row r="27" spans="2:9" ht="16.2" customHeight="1">
      <c r="B27" s="9">
        <f>IFERROR(IF(AND(PrestamoNo*PrestamoSi,NPagos&gt;=FilaPago),FilaPago,""), "")</f>
        <v>17</v>
      </c>
      <c r="C27" s="10">
        <f>IFERROR(IF(PrestamoNo*PrestamoSi,FechaPago,FechaInicial), FechaInicial)</f>
        <v>46570</v>
      </c>
      <c r="D27" s="11">
        <f>IFERROR(IF(PrestamoNo*PrestamoSi,CapitalR,""), "")</f>
        <v>7525.4082910590405</v>
      </c>
      <c r="E27" s="11">
        <f>IFERROR(IF(PrestamoNo*PrestamoSi,PagoMensual,0), 0)</f>
        <v>184.1652205526635</v>
      </c>
      <c r="F27" s="11">
        <f>IFERROR(IF(PrestamoNo*PrestamoSi,PrincipalR,0), 0)</f>
        <v>159.08052624913316</v>
      </c>
      <c r="G27" s="11">
        <f>IFERROR(IF(PrestamoNo*PrestamoSi,Amortizacion,0), 0)</f>
        <v>25.084694303530362</v>
      </c>
      <c r="H27" s="12">
        <f>IFERROR(IF(PrestamoNo*PrestamoSi,SUM(INDEX(Table1[Interés],1,1):Table1[[#This Row],[Interés]]),0), 0)</f>
        <v>497.13651420525383</v>
      </c>
      <c r="I27" s="11">
        <f>IFERROR(IF(PrestamoNo*PrestamoSi,SaldoR,0), 0)</f>
        <v>7366.3277648098992</v>
      </c>
    </row>
    <row r="28" spans="2:9" ht="16.2" customHeight="1">
      <c r="B28" s="9">
        <f>IFERROR(IF(AND(PrestamoNo*PrestamoSi,NPagos&gt;=FilaPago),FilaPago,""), "")</f>
        <v>18</v>
      </c>
      <c r="C28" s="10">
        <f>IFERROR(IF(PrestamoNo*PrestamoSi,FechaPago,FechaInicial), FechaInicial)</f>
        <v>46601</v>
      </c>
      <c r="D28" s="11">
        <f>IFERROR(IF(PrestamoNo*PrestamoSi,CapitalR,""), "")</f>
        <v>7366.3277648098992</v>
      </c>
      <c r="E28" s="11">
        <f>IFERROR(IF(PrestamoNo*PrestamoSi,PagoMensual,0), 0)</f>
        <v>184.1652205526635</v>
      </c>
      <c r="F28" s="11">
        <f>IFERROR(IF(PrestamoNo*PrestamoSi,PrincipalR,0), 0)</f>
        <v>159.61079466996358</v>
      </c>
      <c r="G28" s="11">
        <f>IFERROR(IF(PrestamoNo*PrestamoSi,Amortizacion,0), 0)</f>
        <v>24.554425882699913</v>
      </c>
      <c r="H28" s="12">
        <f>IFERROR(IF(PrestamoNo*PrestamoSi,SUM(INDEX(Table1[Interés],1,1):Table1[[#This Row],[Interés]]),0), 0)</f>
        <v>521.69094008795378</v>
      </c>
      <c r="I28" s="11">
        <f>IFERROR(IF(PrestamoNo*PrestamoSi,SaldoR,0), 0)</f>
        <v>7206.7169701399362</v>
      </c>
    </row>
    <row r="29" spans="2:9" ht="16.2" customHeight="1">
      <c r="B29" s="9">
        <f>IFERROR(IF(AND(PrestamoNo*PrestamoSi,NPagos&gt;=FilaPago),FilaPago,""), "")</f>
        <v>19</v>
      </c>
      <c r="C29" s="10">
        <f>IFERROR(IF(PrestamoNo*PrestamoSi,FechaPago,FechaInicial), FechaInicial)</f>
        <v>46632</v>
      </c>
      <c r="D29" s="11">
        <f>IFERROR(IF(PrestamoNo*PrestamoSi,CapitalR,""), "")</f>
        <v>7206.7169701399362</v>
      </c>
      <c r="E29" s="11">
        <f>IFERROR(IF(PrestamoNo*PrestamoSi,PagoMensual,0), 0)</f>
        <v>184.1652205526635</v>
      </c>
      <c r="F29" s="11">
        <f>IFERROR(IF(PrestamoNo*PrestamoSi,PrincipalR,0), 0)</f>
        <v>160.14283065219681</v>
      </c>
      <c r="G29" s="11">
        <f>IFERROR(IF(PrestamoNo*PrestamoSi,Amortizacion,0), 0)</f>
        <v>24.022389900466703</v>
      </c>
      <c r="H29" s="12">
        <f>IFERROR(IF(PrestamoNo*PrestamoSi,SUM(INDEX(Table1[Interés],1,1):Table1[[#This Row],[Interés]]),0), 0)</f>
        <v>545.71332998842047</v>
      </c>
      <c r="I29" s="11">
        <f>IFERROR(IF(PrestamoNo*PrestamoSi,SaldoR,0), 0)</f>
        <v>7046.5741394877259</v>
      </c>
    </row>
    <row r="30" spans="2:9" ht="16.2" customHeight="1">
      <c r="B30" s="9">
        <f>IFERROR(IF(AND(PrestamoNo*PrestamoSi,NPagos&gt;=FilaPago),FilaPago,""), "")</f>
        <v>20</v>
      </c>
      <c r="C30" s="10">
        <f>IFERROR(IF(PrestamoNo*PrestamoSi,FechaPago,FechaInicial), FechaInicial)</f>
        <v>46662</v>
      </c>
      <c r="D30" s="11">
        <f>IFERROR(IF(PrestamoNo*PrestamoSi,CapitalR,""), "")</f>
        <v>7046.5741394877259</v>
      </c>
      <c r="E30" s="11">
        <f>IFERROR(IF(PrestamoNo*PrestamoSi,PagoMensual,0), 0)</f>
        <v>184.1652205526635</v>
      </c>
      <c r="F30" s="11">
        <f>IFERROR(IF(PrestamoNo*PrestamoSi,PrincipalR,0), 0)</f>
        <v>160.67664008770413</v>
      </c>
      <c r="G30" s="11">
        <f>IFERROR(IF(PrestamoNo*PrestamoSi,Amortizacion,0), 0)</f>
        <v>23.48858046495938</v>
      </c>
      <c r="H30" s="12">
        <f>IFERROR(IF(PrestamoNo*PrestamoSi,SUM(INDEX(Table1[Interés],1,1):Table1[[#This Row],[Interés]]),0), 0)</f>
        <v>569.20191045337981</v>
      </c>
      <c r="I30" s="11">
        <f>IFERROR(IF(PrestamoNo*PrestamoSi,SaldoR,0), 0)</f>
        <v>6885.89749940002</v>
      </c>
    </row>
    <row r="31" spans="2:9" ht="16.2" customHeight="1">
      <c r="B31" s="9">
        <f>IFERROR(IF(AND(PrestamoNo*PrestamoSi,NPagos&gt;=FilaPago),FilaPago,""), "")</f>
        <v>21</v>
      </c>
      <c r="C31" s="10">
        <f>IFERROR(IF(PrestamoNo*PrestamoSi,FechaPago,FechaInicial), FechaInicial)</f>
        <v>46693</v>
      </c>
      <c r="D31" s="11">
        <f>IFERROR(IF(PrestamoNo*PrestamoSi,CapitalR,""), "")</f>
        <v>6885.89749940002</v>
      </c>
      <c r="E31" s="11">
        <f>IFERROR(IF(PrestamoNo*PrestamoSi,PagoMensual,0), 0)</f>
        <v>184.1652205526635</v>
      </c>
      <c r="F31" s="11">
        <f>IFERROR(IF(PrestamoNo*PrestamoSi,PrincipalR,0), 0)</f>
        <v>161.21222888799647</v>
      </c>
      <c r="G31" s="11">
        <f>IFERROR(IF(PrestamoNo*PrestamoSi,Amortizacion,0), 0)</f>
        <v>22.952991664667032</v>
      </c>
      <c r="H31" s="12">
        <f>IFERROR(IF(PrestamoNo*PrestamoSi,SUM(INDEX(Table1[Interés],1,1):Table1[[#This Row],[Interés]]),0), 0)</f>
        <v>592.15490211804683</v>
      </c>
      <c r="I31" s="11">
        <f>IFERROR(IF(PrestamoNo*PrestamoSi,SaldoR,0), 0)</f>
        <v>6724.6852705120282</v>
      </c>
    </row>
    <row r="32" spans="2:9" ht="16.2" customHeight="1">
      <c r="B32" s="9">
        <f>IFERROR(IF(AND(PrestamoNo*PrestamoSi,NPagos&gt;=FilaPago),FilaPago,""), "")</f>
        <v>22</v>
      </c>
      <c r="C32" s="10">
        <f>IFERROR(IF(PrestamoNo*PrestamoSi,FechaPago,FechaInicial), FechaInicial)</f>
        <v>46723</v>
      </c>
      <c r="D32" s="11">
        <f>IFERROR(IF(PrestamoNo*PrestamoSi,CapitalR,""), "")</f>
        <v>6724.6852705120282</v>
      </c>
      <c r="E32" s="11">
        <f>IFERROR(IF(PrestamoNo*PrestamoSi,PagoMensual,0), 0)</f>
        <v>184.1652205526635</v>
      </c>
      <c r="F32" s="11">
        <f>IFERROR(IF(PrestamoNo*PrestamoSi,PrincipalR,0), 0)</f>
        <v>161.74960298428979</v>
      </c>
      <c r="G32" s="11">
        <f>IFERROR(IF(PrestamoNo*PrestamoSi,Amortizacion,0), 0)</f>
        <v>22.415617568373712</v>
      </c>
      <c r="H32" s="12">
        <f>IFERROR(IF(PrestamoNo*PrestamoSi,SUM(INDEX(Table1[Interés],1,1):Table1[[#This Row],[Interés]]),0), 0)</f>
        <v>614.57051968642054</v>
      </c>
      <c r="I32" s="11">
        <f>IFERROR(IF(PrestamoNo*PrestamoSi,SaldoR,0), 0)</f>
        <v>6562.9356675277231</v>
      </c>
    </row>
    <row r="33" spans="2:9" ht="16.2" customHeight="1">
      <c r="B33" s="9">
        <f>IFERROR(IF(AND(PrestamoNo*PrestamoSi,NPagos&gt;=FilaPago),FilaPago,""), "")</f>
        <v>23</v>
      </c>
      <c r="C33" s="10">
        <f>IFERROR(IF(PrestamoNo*PrestamoSi,FechaPago,FechaInicial), FechaInicial)</f>
        <v>46754</v>
      </c>
      <c r="D33" s="11">
        <f>IFERROR(IF(PrestamoNo*PrestamoSi,CapitalR,""), "")</f>
        <v>6562.9356675277231</v>
      </c>
      <c r="E33" s="11">
        <f>IFERROR(IF(PrestamoNo*PrestamoSi,PagoMensual,0), 0)</f>
        <v>184.1652205526635</v>
      </c>
      <c r="F33" s="11">
        <f>IFERROR(IF(PrestamoNo*PrestamoSi,PrincipalR,0), 0)</f>
        <v>162.28876832757075</v>
      </c>
      <c r="G33" s="11">
        <f>IFERROR(IF(PrestamoNo*PrestamoSi,Amortizacion,0), 0)</f>
        <v>21.876452225092745</v>
      </c>
      <c r="H33" s="12">
        <f>IFERROR(IF(PrestamoNo*PrestamoSi,SUM(INDEX(Table1[Interés],1,1):Table1[[#This Row],[Interés]]),0), 0)</f>
        <v>636.44697191151329</v>
      </c>
      <c r="I33" s="11">
        <f>IFERROR(IF(PrestamoNo*PrestamoSi,SaldoR,0), 0)</f>
        <v>6400.6468992001464</v>
      </c>
    </row>
    <row r="34" spans="2:9" ht="16.2" customHeight="1">
      <c r="B34" s="9">
        <f>IFERROR(IF(AND(PrestamoNo*PrestamoSi,NPagos&gt;=FilaPago),FilaPago,""), "")</f>
        <v>24</v>
      </c>
      <c r="C34" s="10">
        <f>IFERROR(IF(PrestamoNo*PrestamoSi,FechaPago,FechaInicial), FechaInicial)</f>
        <v>46785</v>
      </c>
      <c r="D34" s="11">
        <f>IFERROR(IF(PrestamoNo*PrestamoSi,CapitalR,""), "")</f>
        <v>6400.6468992001464</v>
      </c>
      <c r="E34" s="11">
        <f>IFERROR(IF(PrestamoNo*PrestamoSi,PagoMensual,0), 0)</f>
        <v>184.1652205526635</v>
      </c>
      <c r="F34" s="11">
        <f>IFERROR(IF(PrestamoNo*PrestamoSi,PrincipalR,0), 0)</f>
        <v>162.82973088866265</v>
      </c>
      <c r="G34" s="11">
        <f>IFERROR(IF(PrestamoNo*PrestamoSi,Amortizacion,0), 0)</f>
        <v>21.335489664000843</v>
      </c>
      <c r="H34" s="12">
        <f>IFERROR(IF(PrestamoNo*PrestamoSi,SUM(INDEX(Table1[Interés],1,1):Table1[[#This Row],[Interés]]),0), 0)</f>
        <v>657.78246157551416</v>
      </c>
      <c r="I34" s="11">
        <f>IFERROR(IF(PrestamoNo*PrestamoSi,SaldoR,0), 0)</f>
        <v>6237.8171683114842</v>
      </c>
    </row>
    <row r="35" spans="2:9" ht="16.2" customHeight="1">
      <c r="B35" s="9">
        <f>IFERROR(IF(AND(PrestamoNo*PrestamoSi,NPagos&gt;=FilaPago),FilaPago,""), "")</f>
        <v>25</v>
      </c>
      <c r="C35" s="10">
        <f>IFERROR(IF(PrestamoNo*PrestamoSi,FechaPago,FechaInicial), FechaInicial)</f>
        <v>46814</v>
      </c>
      <c r="D35" s="11">
        <f>IFERROR(IF(PrestamoNo*PrestamoSi,CapitalR,""), "")</f>
        <v>6237.8171683114842</v>
      </c>
      <c r="E35" s="11">
        <f>IFERROR(IF(PrestamoNo*PrestamoSi,PagoMensual,0), 0)</f>
        <v>184.1652205526635</v>
      </c>
      <c r="F35" s="11">
        <f>IFERROR(IF(PrestamoNo*PrestamoSi,PrincipalR,0), 0)</f>
        <v>163.37249665829154</v>
      </c>
      <c r="G35" s="11">
        <f>IFERROR(IF(PrestamoNo*PrestamoSi,Amortizacion,0), 0)</f>
        <v>20.792723894371967</v>
      </c>
      <c r="H35" s="12">
        <f>IFERROR(IF(PrestamoNo*PrestamoSi,SUM(INDEX(Table1[Interés],1,1):Table1[[#This Row],[Interés]]),0), 0)</f>
        <v>678.57518546988615</v>
      </c>
      <c r="I35" s="11">
        <f>IFERROR(IF(PrestamoNo*PrestamoSi,SaldoR,0), 0)</f>
        <v>6074.4446716531911</v>
      </c>
    </row>
    <row r="36" spans="2:9" ht="16.2" customHeight="1">
      <c r="B36" s="9">
        <f>IFERROR(IF(AND(PrestamoNo*PrestamoSi,NPagos&gt;=FilaPago),FilaPago,""), "")</f>
        <v>26</v>
      </c>
      <c r="C36" s="10">
        <f>IFERROR(IF(PrestamoNo*PrestamoSi,FechaPago,FechaInicial), FechaInicial)</f>
        <v>46845</v>
      </c>
      <c r="D36" s="11">
        <f>IFERROR(IF(PrestamoNo*PrestamoSi,CapitalR,""), "")</f>
        <v>6074.4446716531911</v>
      </c>
      <c r="E36" s="11">
        <f>IFERROR(IF(PrestamoNo*PrestamoSi,PagoMensual,0), 0)</f>
        <v>184.1652205526635</v>
      </c>
      <c r="F36" s="11">
        <f>IFERROR(IF(PrestamoNo*PrestamoSi,PrincipalR,0), 0)</f>
        <v>163.91707164715251</v>
      </c>
      <c r="G36" s="11">
        <f>IFERROR(IF(PrestamoNo*PrestamoSi,Amortizacion,0), 0)</f>
        <v>20.248148905510995</v>
      </c>
      <c r="H36" s="12">
        <f>IFERROR(IF(PrestamoNo*PrestamoSi,SUM(INDEX(Table1[Interés],1,1):Table1[[#This Row],[Interés]]),0), 0)</f>
        <v>698.82333437539717</v>
      </c>
      <c r="I36" s="11">
        <f>IFERROR(IF(PrestamoNo*PrestamoSi,SaldoR,0), 0)</f>
        <v>5910.5276000060339</v>
      </c>
    </row>
    <row r="37" spans="2:9" ht="16.2" customHeight="1">
      <c r="B37" s="9">
        <f>IFERROR(IF(AND(PrestamoNo*PrestamoSi,NPagos&gt;=FilaPago),FilaPago,""), "")</f>
        <v>27</v>
      </c>
      <c r="C37" s="10">
        <f>IFERROR(IF(PrestamoNo*PrestamoSi,FechaPago,FechaInicial), FechaInicial)</f>
        <v>46875</v>
      </c>
      <c r="D37" s="11">
        <f>IFERROR(IF(PrestamoNo*PrestamoSi,CapitalR,""), "")</f>
        <v>5910.5276000060339</v>
      </c>
      <c r="E37" s="11">
        <f>IFERROR(IF(PrestamoNo*PrestamoSi,PagoMensual,0), 0)</f>
        <v>184.1652205526635</v>
      </c>
      <c r="F37" s="11">
        <f>IFERROR(IF(PrestamoNo*PrestamoSi,PrincipalR,0), 0)</f>
        <v>164.46346188597636</v>
      </c>
      <c r="G37" s="11">
        <f>IFERROR(IF(PrestamoNo*PrestamoSi,Amortizacion,0), 0)</f>
        <v>19.701758666687155</v>
      </c>
      <c r="H37" s="12">
        <f>IFERROR(IF(PrestamoNo*PrestamoSi,SUM(INDEX(Table1[Interés],1,1):Table1[[#This Row],[Interés]]),0), 0)</f>
        <v>718.52509304208434</v>
      </c>
      <c r="I37" s="11">
        <f>IFERROR(IF(PrestamoNo*PrestamoSi,SaldoR,0), 0)</f>
        <v>5746.0641381200485</v>
      </c>
    </row>
    <row r="38" spans="2:9" ht="16.2" customHeight="1">
      <c r="B38" s="9">
        <f>IFERROR(IF(AND(PrestamoNo*PrestamoSi,NPagos&gt;=FilaPago),FilaPago,""), "")</f>
        <v>28</v>
      </c>
      <c r="C38" s="10">
        <f>IFERROR(IF(PrestamoNo*PrestamoSi,FechaPago,FechaInicial), FechaInicial)</f>
        <v>46906</v>
      </c>
      <c r="D38" s="11">
        <f>IFERROR(IF(PrestamoNo*PrestamoSi,CapitalR,""), "")</f>
        <v>5746.0641381200485</v>
      </c>
      <c r="E38" s="11">
        <f>IFERROR(IF(PrestamoNo*PrestamoSi,PagoMensual,0), 0)</f>
        <v>184.1652205526635</v>
      </c>
      <c r="F38" s="11">
        <f>IFERROR(IF(PrestamoNo*PrestamoSi,PrincipalR,0), 0)</f>
        <v>165.01167342559629</v>
      </c>
      <c r="G38" s="11">
        <f>IFERROR(IF(PrestamoNo*PrestamoSi,Amortizacion,0), 0)</f>
        <v>19.153547127067231</v>
      </c>
      <c r="H38" s="12">
        <f>IFERROR(IF(PrestamoNo*PrestamoSi,SUM(INDEX(Table1[Interés],1,1):Table1[[#This Row],[Interés]]),0), 0)</f>
        <v>737.67864016915155</v>
      </c>
      <c r="I38" s="11">
        <f>IFERROR(IF(PrestamoNo*PrestamoSi,SaldoR,0), 0)</f>
        <v>5581.0524646944441</v>
      </c>
    </row>
    <row r="39" spans="2:9" ht="16.2" customHeight="1">
      <c r="B39" s="9">
        <f>IFERROR(IF(AND(PrestamoNo*PrestamoSi,NPagos&gt;=FilaPago),FilaPago,""), "")</f>
        <v>29</v>
      </c>
      <c r="C39" s="10">
        <f>IFERROR(IF(PrestamoNo*PrestamoSi,FechaPago,FechaInicial), FechaInicial)</f>
        <v>46936</v>
      </c>
      <c r="D39" s="11">
        <f>IFERROR(IF(PrestamoNo*PrestamoSi,CapitalR,""), "")</f>
        <v>5581.0524646944441</v>
      </c>
      <c r="E39" s="11">
        <f>IFERROR(IF(PrestamoNo*PrestamoSi,PagoMensual,0), 0)</f>
        <v>184.1652205526635</v>
      </c>
      <c r="F39" s="11">
        <f>IFERROR(IF(PrestamoNo*PrestamoSi,PrincipalR,0), 0)</f>
        <v>165.56171233701491</v>
      </c>
      <c r="G39" s="11">
        <f>IFERROR(IF(PrestamoNo*PrestamoSi,Amortizacion,0), 0)</f>
        <v>18.603508215648574</v>
      </c>
      <c r="H39" s="12">
        <f>IFERROR(IF(PrestamoNo*PrestamoSi,SUM(INDEX(Table1[Interés],1,1):Table1[[#This Row],[Interés]]),0), 0)</f>
        <v>756.28214838480017</v>
      </c>
      <c r="I39" s="11">
        <f>IFERROR(IF(PrestamoNo*PrestamoSi,SaldoR,0), 0)</f>
        <v>5415.4907523574393</v>
      </c>
    </row>
    <row r="40" spans="2:9" ht="16.2" customHeight="1">
      <c r="B40" s="9">
        <f>IFERROR(IF(AND(PrestamoNo*PrestamoSi,NPagos&gt;=FilaPago),FilaPago,""), "")</f>
        <v>30</v>
      </c>
      <c r="C40" s="10">
        <f>IFERROR(IF(PrestamoNo*PrestamoSi,FechaPago,FechaInicial), FechaInicial)</f>
        <v>46967</v>
      </c>
      <c r="D40" s="11">
        <f>IFERROR(IF(PrestamoNo*PrestamoSi,CapitalR,""), "")</f>
        <v>5415.4907523574393</v>
      </c>
      <c r="E40" s="11">
        <f>IFERROR(IF(PrestamoNo*PrestamoSi,PagoMensual,0), 0)</f>
        <v>184.1652205526635</v>
      </c>
      <c r="F40" s="11">
        <f>IFERROR(IF(PrestamoNo*PrestamoSi,PrincipalR,0), 0)</f>
        <v>166.11358471147165</v>
      </c>
      <c r="G40" s="11">
        <f>IFERROR(IF(PrestamoNo*PrestamoSi,Amortizacion,0), 0)</f>
        <v>18.05163584119186</v>
      </c>
      <c r="H40" s="12">
        <f>IFERROR(IF(PrestamoNo*PrestamoSi,SUM(INDEX(Table1[Interés],1,1):Table1[[#This Row],[Interés]]),0), 0)</f>
        <v>774.33378422599208</v>
      </c>
      <c r="I40" s="11">
        <f>IFERROR(IF(PrestamoNo*PrestamoSi,SaldoR,0), 0)</f>
        <v>5249.3771676459583</v>
      </c>
    </row>
    <row r="41" spans="2:9" ht="16.2" customHeight="1">
      <c r="B41" s="9">
        <f>IFERROR(IF(AND(PrestamoNo*PrestamoSi,NPagos&gt;=FilaPago),FilaPago,""), "")</f>
        <v>31</v>
      </c>
      <c r="C41" s="10">
        <f>IFERROR(IF(PrestamoNo*PrestamoSi,FechaPago,FechaInicial), FechaInicial)</f>
        <v>46998</v>
      </c>
      <c r="D41" s="11">
        <f>IFERROR(IF(PrestamoNo*PrestamoSi,CapitalR,""), "")</f>
        <v>5249.3771676459583</v>
      </c>
      <c r="E41" s="11">
        <f>IFERROR(IF(PrestamoNo*PrestamoSi,PagoMensual,0), 0)</f>
        <v>184.1652205526635</v>
      </c>
      <c r="F41" s="11">
        <f>IFERROR(IF(PrestamoNo*PrestamoSi,PrincipalR,0), 0)</f>
        <v>166.66729666050989</v>
      </c>
      <c r="G41" s="11">
        <f>IFERROR(IF(PrestamoNo*PrestamoSi,Amortizacion,0), 0)</f>
        <v>17.497923892153622</v>
      </c>
      <c r="H41" s="12">
        <f>IFERROR(IF(PrestamoNo*PrestamoSi,SUM(INDEX(Table1[Interés],1,1):Table1[[#This Row],[Interés]]),0), 0)</f>
        <v>791.83170811814568</v>
      </c>
      <c r="I41" s="11">
        <f>IFERROR(IF(PrestamoNo*PrestamoSi,SaldoR,0), 0)</f>
        <v>5082.7098709854408</v>
      </c>
    </row>
    <row r="42" spans="2:9" ht="16.2" customHeight="1">
      <c r="B42" s="9">
        <f>IFERROR(IF(AND(PrestamoNo*PrestamoSi,NPagos&gt;=FilaPago),FilaPago,""), "")</f>
        <v>32</v>
      </c>
      <c r="C42" s="10">
        <f>IFERROR(IF(PrestamoNo*PrestamoSi,FechaPago,FechaInicial), FechaInicial)</f>
        <v>47028</v>
      </c>
      <c r="D42" s="11">
        <f>IFERROR(IF(PrestamoNo*PrestamoSi,CapitalR,""), "")</f>
        <v>5082.7098709854408</v>
      </c>
      <c r="E42" s="11">
        <f>IFERROR(IF(PrestamoNo*PrestamoSi,PagoMensual,0), 0)</f>
        <v>184.1652205526635</v>
      </c>
      <c r="F42" s="11">
        <f>IFERROR(IF(PrestamoNo*PrestamoSi,PrincipalR,0), 0)</f>
        <v>167.2228543160449</v>
      </c>
      <c r="G42" s="11">
        <f>IFERROR(IF(PrestamoNo*PrestamoSi,Amortizacion,0), 0)</f>
        <v>16.942366236618589</v>
      </c>
      <c r="H42" s="12">
        <f>IFERROR(IF(PrestamoNo*PrestamoSi,SUM(INDEX(Table1[Interés],1,1):Table1[[#This Row],[Interés]]),0), 0)</f>
        <v>808.77407435476425</v>
      </c>
      <c r="I42" s="11">
        <f>IFERROR(IF(PrestamoNo*PrestamoSi,SaldoR,0), 0)</f>
        <v>4915.4870166693881</v>
      </c>
    </row>
    <row r="43" spans="2:9" ht="16.2" customHeight="1">
      <c r="B43" s="9">
        <f>IFERROR(IF(AND(PrestamoNo*PrestamoSi,NPagos&gt;=FilaPago),FilaPago,""), "")</f>
        <v>33</v>
      </c>
      <c r="C43" s="10">
        <f>IFERROR(IF(PrestamoNo*PrestamoSi,FechaPago,FechaInicial), FechaInicial)</f>
        <v>47059</v>
      </c>
      <c r="D43" s="11">
        <f>IFERROR(IF(PrestamoNo*PrestamoSi,CapitalR,""), "")</f>
        <v>4915.4870166693881</v>
      </c>
      <c r="E43" s="11">
        <f>IFERROR(IF(PrestamoNo*PrestamoSi,PagoMensual,0), 0)</f>
        <v>184.1652205526635</v>
      </c>
      <c r="F43" s="11">
        <f>IFERROR(IF(PrestamoNo*PrestamoSi,PrincipalR,0), 0)</f>
        <v>167.78026383043172</v>
      </c>
      <c r="G43" s="11">
        <f>IFERROR(IF(PrestamoNo*PrestamoSi,Amortizacion,0), 0)</f>
        <v>16.38495672223177</v>
      </c>
      <c r="H43" s="12">
        <f>IFERROR(IF(PrestamoNo*PrestamoSi,SUM(INDEX(Table1[Interés],1,1):Table1[[#This Row],[Interés]]),0), 0)</f>
        <v>825.15903107699603</v>
      </c>
      <c r="I43" s="11">
        <f>IFERROR(IF(PrestamoNo*PrestamoSi,SaldoR,0), 0)</f>
        <v>4747.7067528389471</v>
      </c>
    </row>
    <row r="44" spans="2:9" ht="16.2" customHeight="1">
      <c r="B44" s="9">
        <f>IFERROR(IF(AND(PrestamoNo*PrestamoSi,NPagos&gt;=FilaPago),FilaPago,""), "")</f>
        <v>34</v>
      </c>
      <c r="C44" s="10">
        <f>IFERROR(IF(PrestamoNo*PrestamoSi,FechaPago,FechaInicial), FechaInicial)</f>
        <v>47089</v>
      </c>
      <c r="D44" s="11">
        <f>IFERROR(IF(PrestamoNo*PrestamoSi,CapitalR,""), "")</f>
        <v>4747.7067528389471</v>
      </c>
      <c r="E44" s="11">
        <f>IFERROR(IF(PrestamoNo*PrestamoSi,PagoMensual,0), 0)</f>
        <v>184.1652205526635</v>
      </c>
      <c r="F44" s="11">
        <f>IFERROR(IF(PrestamoNo*PrestamoSi,PrincipalR,0), 0)</f>
        <v>168.33953137653319</v>
      </c>
      <c r="G44" s="11">
        <f>IFERROR(IF(PrestamoNo*PrestamoSi,Amortizacion,0), 0)</f>
        <v>15.825689176130334</v>
      </c>
      <c r="H44" s="12">
        <f>IFERROR(IF(PrestamoNo*PrestamoSi,SUM(INDEX(Table1[Interés],1,1):Table1[[#This Row],[Interés]]),0), 0)</f>
        <v>840.9847202531264</v>
      </c>
      <c r="I44" s="11">
        <f>IFERROR(IF(PrestamoNo*PrestamoSi,SaldoR,0), 0)</f>
        <v>4579.3672214624121</v>
      </c>
    </row>
    <row r="45" spans="2:9" ht="16.2" customHeight="1">
      <c r="B45" s="9">
        <f>IFERROR(IF(AND(PrestamoNo*PrestamoSi,NPagos&gt;=FilaPago),FilaPago,""), "")</f>
        <v>35</v>
      </c>
      <c r="C45" s="10">
        <f>IFERROR(IF(PrestamoNo*PrestamoSi,FechaPago,FechaInicial), FechaInicial)</f>
        <v>47120</v>
      </c>
      <c r="D45" s="11">
        <f>IFERROR(IF(PrestamoNo*PrestamoSi,CapitalR,""), "")</f>
        <v>4579.3672214624121</v>
      </c>
      <c r="E45" s="11">
        <f>IFERROR(IF(PrestamoNo*PrestamoSi,PagoMensual,0), 0)</f>
        <v>184.1652205526635</v>
      </c>
      <c r="F45" s="11">
        <f>IFERROR(IF(PrestamoNo*PrestamoSi,PrincipalR,0), 0)</f>
        <v>168.90066314778826</v>
      </c>
      <c r="G45" s="11">
        <f>IFERROR(IF(PrestamoNo*PrestamoSi,Amortizacion,0), 0)</f>
        <v>15.264557404875223</v>
      </c>
      <c r="H45" s="12">
        <f>IFERROR(IF(PrestamoNo*PrestamoSi,SUM(INDEX(Table1[Interés],1,1):Table1[[#This Row],[Interés]]),0), 0)</f>
        <v>856.24927765800157</v>
      </c>
      <c r="I45" s="11">
        <f>IFERROR(IF(PrestamoNo*PrestamoSi,SaldoR,0), 0)</f>
        <v>4410.466558314607</v>
      </c>
    </row>
    <row r="46" spans="2:9" ht="16.2" customHeight="1">
      <c r="B46" s="9">
        <f>IFERROR(IF(AND(PrestamoNo*PrestamoSi,NPagos&gt;=FilaPago),FilaPago,""), "")</f>
        <v>36</v>
      </c>
      <c r="C46" s="10">
        <f>IFERROR(IF(PrestamoNo*PrestamoSi,FechaPago,FechaInicial), FechaInicial)</f>
        <v>47151</v>
      </c>
      <c r="D46" s="11">
        <f>IFERROR(IF(PrestamoNo*PrestamoSi,CapitalR,""), "")</f>
        <v>4410.466558314607</v>
      </c>
      <c r="E46" s="11">
        <f>IFERROR(IF(PrestamoNo*PrestamoSi,PagoMensual,0), 0)</f>
        <v>184.1652205526635</v>
      </c>
      <c r="F46" s="11">
        <f>IFERROR(IF(PrestamoNo*PrestamoSi,PrincipalR,0), 0)</f>
        <v>169.46366535828093</v>
      </c>
      <c r="G46" s="11">
        <f>IFERROR(IF(PrestamoNo*PrestamoSi,Amortizacion,0), 0)</f>
        <v>14.701555194382598</v>
      </c>
      <c r="H46" s="12">
        <f>IFERROR(IF(PrestamoNo*PrestamoSi,SUM(INDEX(Table1[Interés],1,1):Table1[[#This Row],[Interés]]),0), 0)</f>
        <v>870.95083285238422</v>
      </c>
      <c r="I46" s="11">
        <f>IFERROR(IF(PrestamoNo*PrestamoSi,SaldoR,0), 0)</f>
        <v>4241.0028929563377</v>
      </c>
    </row>
    <row r="47" spans="2:9" ht="16.2" customHeight="1">
      <c r="B47" s="9">
        <f>IFERROR(IF(AND(PrestamoNo*PrestamoSi,NPagos&gt;=FilaPago),FilaPago,""), "")</f>
        <v>37</v>
      </c>
      <c r="C47" s="10">
        <f>IFERROR(IF(PrestamoNo*PrestamoSi,FechaPago,FechaInicial), FechaInicial)</f>
        <v>47179</v>
      </c>
      <c r="D47" s="11">
        <f>IFERROR(IF(PrestamoNo*PrestamoSi,CapitalR,""), "")</f>
        <v>4241.0028929563377</v>
      </c>
      <c r="E47" s="11">
        <f>IFERROR(IF(PrestamoNo*PrestamoSi,PagoMensual,0), 0)</f>
        <v>184.1652205526635</v>
      </c>
      <c r="F47" s="11">
        <f>IFERROR(IF(PrestamoNo*PrestamoSi,PrincipalR,0), 0)</f>
        <v>170.02854424280852</v>
      </c>
      <c r="G47" s="11">
        <f>IFERROR(IF(PrestamoNo*PrestamoSi,Amortizacion,0), 0)</f>
        <v>14.136676309854993</v>
      </c>
      <c r="H47" s="12">
        <f>IFERROR(IF(PrestamoNo*PrestamoSi,SUM(INDEX(Table1[Interés],1,1):Table1[[#This Row],[Interés]]),0), 0)</f>
        <v>885.08750916223926</v>
      </c>
      <c r="I47" s="11">
        <f>IFERROR(IF(PrestamoNo*PrestamoSi,SaldoR,0), 0)</f>
        <v>4070.9743487135211</v>
      </c>
    </row>
    <row r="48" spans="2:9" ht="16.2" customHeight="1">
      <c r="B48" s="9">
        <f>IFERROR(IF(AND(PrestamoNo*PrestamoSi,NPagos&gt;=FilaPago),FilaPago,""), "")</f>
        <v>38</v>
      </c>
      <c r="C48" s="10">
        <f>IFERROR(IF(PrestamoNo*PrestamoSi,FechaPago,FechaInicial), FechaInicial)</f>
        <v>47210</v>
      </c>
      <c r="D48" s="11">
        <f>IFERROR(IF(PrestamoNo*PrestamoSi,CapitalR,""), "")</f>
        <v>4070.9743487135211</v>
      </c>
      <c r="E48" s="11">
        <f>IFERROR(IF(PrestamoNo*PrestamoSi,PagoMensual,0), 0)</f>
        <v>184.1652205526635</v>
      </c>
      <c r="F48" s="11">
        <f>IFERROR(IF(PrestamoNo*PrestamoSi,PrincipalR,0), 0)</f>
        <v>170.59530605695122</v>
      </c>
      <c r="G48" s="11">
        <f>IFERROR(IF(PrestamoNo*PrestamoSi,Amortizacion,0), 0)</f>
        <v>13.569914495712297</v>
      </c>
      <c r="H48" s="12">
        <f>IFERROR(IF(PrestamoNo*PrestamoSi,SUM(INDEX(Table1[Interés],1,1):Table1[[#This Row],[Interés]]),0), 0)</f>
        <v>898.65742365795154</v>
      </c>
      <c r="I48" s="11">
        <f>IFERROR(IF(PrestamoNo*PrestamoSi,SaldoR,0), 0)</f>
        <v>3900.3790426565602</v>
      </c>
    </row>
    <row r="49" spans="2:9" ht="16.2" customHeight="1">
      <c r="B49" s="9">
        <f>IFERROR(IF(AND(PrestamoNo*PrestamoSi,NPagos&gt;=FilaPago),FilaPago,""), "")</f>
        <v>39</v>
      </c>
      <c r="C49" s="10">
        <f>IFERROR(IF(PrestamoNo*PrestamoSi,FechaPago,FechaInicial), FechaInicial)</f>
        <v>47240</v>
      </c>
      <c r="D49" s="11">
        <f>IFERROR(IF(PrestamoNo*PrestamoSi,CapitalR,""), "")</f>
        <v>3900.3790426565602</v>
      </c>
      <c r="E49" s="11">
        <f>IFERROR(IF(PrestamoNo*PrestamoSi,PagoMensual,0), 0)</f>
        <v>184.1652205526635</v>
      </c>
      <c r="F49" s="11">
        <f>IFERROR(IF(PrestamoNo*PrestamoSi,PrincipalR,0), 0)</f>
        <v>171.16395707714105</v>
      </c>
      <c r="G49" s="11">
        <f>IFERROR(IF(PrestamoNo*PrestamoSi,Amortizacion,0), 0)</f>
        <v>13.00126347552246</v>
      </c>
      <c r="H49" s="12">
        <f>IFERROR(IF(PrestamoNo*PrestamoSi,SUM(INDEX(Table1[Interés],1,1):Table1[[#This Row],[Interés]]),0), 0)</f>
        <v>911.65868713347402</v>
      </c>
      <c r="I49" s="11">
        <f>IFERROR(IF(PrestamoNo*PrestamoSi,SaldoR,0), 0)</f>
        <v>3729.2150855794061</v>
      </c>
    </row>
    <row r="50" spans="2:9" ht="16.2" customHeight="1">
      <c r="B50" s="9">
        <f>IFERROR(IF(AND(PrestamoNo*PrestamoSi,NPagos&gt;=FilaPago),FilaPago,""), "")</f>
        <v>40</v>
      </c>
      <c r="C50" s="10">
        <f>IFERROR(IF(PrestamoNo*PrestamoSi,FechaPago,FechaInicial), FechaInicial)</f>
        <v>47271</v>
      </c>
      <c r="D50" s="11">
        <f>IFERROR(IF(PrestamoNo*PrestamoSi,CapitalR,""), "")</f>
        <v>3729.2150855794061</v>
      </c>
      <c r="E50" s="11">
        <f>IFERROR(IF(PrestamoNo*PrestamoSi,PagoMensual,0), 0)</f>
        <v>184.1652205526635</v>
      </c>
      <c r="F50" s="11">
        <f>IFERROR(IF(PrestamoNo*PrestamoSi,PrincipalR,0), 0)</f>
        <v>171.7345036007315</v>
      </c>
      <c r="G50" s="11">
        <f>IFERROR(IF(PrestamoNo*PrestamoSi,Amortizacion,0), 0)</f>
        <v>12.43071695193199</v>
      </c>
      <c r="H50" s="12">
        <f>IFERROR(IF(PrestamoNo*PrestamoSi,SUM(INDEX(Table1[Interés],1,1):Table1[[#This Row],[Interés]]),0), 0)</f>
        <v>924.08940408540604</v>
      </c>
      <c r="I50" s="11">
        <f>IFERROR(IF(PrestamoNo*PrestamoSi,SaldoR,0), 0)</f>
        <v>3557.4805819786807</v>
      </c>
    </row>
    <row r="51" spans="2:9" ht="16.2" customHeight="1">
      <c r="B51" s="9">
        <f>IFERROR(IF(AND(PrestamoNo*PrestamoSi,NPagos&gt;=FilaPago),FilaPago,""), "")</f>
        <v>41</v>
      </c>
      <c r="C51" s="10">
        <f>IFERROR(IF(PrestamoNo*PrestamoSi,FechaPago,FechaInicial), FechaInicial)</f>
        <v>47301</v>
      </c>
      <c r="D51" s="11">
        <f>IFERROR(IF(PrestamoNo*PrestamoSi,CapitalR,""), "")</f>
        <v>3557.4805819786807</v>
      </c>
      <c r="E51" s="11">
        <f>IFERROR(IF(PrestamoNo*PrestamoSi,PagoMensual,0), 0)</f>
        <v>184.1652205526635</v>
      </c>
      <c r="F51" s="11">
        <f>IFERROR(IF(PrestamoNo*PrestamoSi,PrincipalR,0), 0)</f>
        <v>172.3069519460673</v>
      </c>
      <c r="G51" s="11">
        <f>IFERROR(IF(PrestamoNo*PrestamoSi,Amortizacion,0), 0)</f>
        <v>11.858268606596219</v>
      </c>
      <c r="H51" s="12">
        <f>IFERROR(IF(PrestamoNo*PrestamoSi,SUM(INDEX(Table1[Interés],1,1):Table1[[#This Row],[Interés]]),0), 0)</f>
        <v>935.94767269200224</v>
      </c>
      <c r="I51" s="11">
        <f>IFERROR(IF(PrestamoNo*PrestamoSi,SaldoR,0), 0)</f>
        <v>3385.1736300326138</v>
      </c>
    </row>
    <row r="52" spans="2:9" ht="16.2" customHeight="1">
      <c r="B52" s="9">
        <f>IFERROR(IF(AND(PrestamoNo*PrestamoSi,NPagos&gt;=FilaPago),FilaPago,""), "")</f>
        <v>42</v>
      </c>
      <c r="C52" s="10">
        <f>IFERROR(IF(PrestamoNo*PrestamoSi,FechaPago,FechaInicial), FechaInicial)</f>
        <v>47332</v>
      </c>
      <c r="D52" s="11">
        <f>IFERROR(IF(PrestamoNo*PrestamoSi,CapitalR,""), "")</f>
        <v>3385.1736300326138</v>
      </c>
      <c r="E52" s="11">
        <f>IFERROR(IF(PrestamoNo*PrestamoSi,PagoMensual,0), 0)</f>
        <v>184.1652205526635</v>
      </c>
      <c r="F52" s="11">
        <f>IFERROR(IF(PrestamoNo*PrestamoSi,PrincipalR,0), 0)</f>
        <v>172.88130845255418</v>
      </c>
      <c r="G52" s="11">
        <f>IFERROR(IF(PrestamoNo*PrestamoSi,Amortizacion,0), 0)</f>
        <v>11.283912100109326</v>
      </c>
      <c r="H52" s="12">
        <f>IFERROR(IF(PrestamoNo*PrestamoSi,SUM(INDEX(Table1[Interés],1,1):Table1[[#This Row],[Interés]]),0), 0)</f>
        <v>947.23158479211156</v>
      </c>
      <c r="I52" s="11">
        <f>IFERROR(IF(PrestamoNo*PrestamoSi,SaldoR,0), 0)</f>
        <v>3212.2923215800456</v>
      </c>
    </row>
    <row r="53" spans="2:9" ht="16.2" customHeight="1">
      <c r="B53" s="9">
        <f>IFERROR(IF(AND(PrestamoNo*PrestamoSi,NPagos&gt;=FilaPago),FilaPago,""), "")</f>
        <v>43</v>
      </c>
      <c r="C53" s="10">
        <f>IFERROR(IF(PrestamoNo*PrestamoSi,FechaPago,FechaInicial), FechaInicial)</f>
        <v>47363</v>
      </c>
      <c r="D53" s="11">
        <f>IFERROR(IF(PrestamoNo*PrestamoSi,CapitalR,""), "")</f>
        <v>3212.2923215800456</v>
      </c>
      <c r="E53" s="11">
        <f>IFERROR(IF(PrestamoNo*PrestamoSi,PagoMensual,0), 0)</f>
        <v>184.1652205526635</v>
      </c>
      <c r="F53" s="11">
        <f>IFERROR(IF(PrestamoNo*PrestamoSi,PrincipalR,0), 0)</f>
        <v>173.45757948072935</v>
      </c>
      <c r="G53" s="11">
        <f>IFERROR(IF(PrestamoNo*PrestamoSi,Amortizacion,0), 0)</f>
        <v>10.707641071934146</v>
      </c>
      <c r="H53" s="12">
        <f>IFERROR(IF(PrestamoNo*PrestamoSi,SUM(INDEX(Table1[Interés],1,1):Table1[[#This Row],[Interés]]),0), 0)</f>
        <v>957.93922586404574</v>
      </c>
      <c r="I53" s="11">
        <f>IFERROR(IF(PrestamoNo*PrestamoSi,SaldoR,0), 0)</f>
        <v>3038.834742099305</v>
      </c>
    </row>
    <row r="54" spans="2:9" ht="16.2" customHeight="1">
      <c r="B54" s="9">
        <f>IFERROR(IF(AND(PrestamoNo*PrestamoSi,NPagos&gt;=FilaPago),FilaPago,""), "")</f>
        <v>44</v>
      </c>
      <c r="C54" s="10">
        <f>IFERROR(IF(PrestamoNo*PrestamoSi,FechaPago,FechaInicial), FechaInicial)</f>
        <v>47393</v>
      </c>
      <c r="D54" s="11">
        <f>IFERROR(IF(PrestamoNo*PrestamoSi,CapitalR,""), "")</f>
        <v>3038.834742099305</v>
      </c>
      <c r="E54" s="11">
        <f>IFERROR(IF(PrestamoNo*PrestamoSi,PagoMensual,0), 0)</f>
        <v>184.1652205526635</v>
      </c>
      <c r="F54" s="11">
        <f>IFERROR(IF(PrestamoNo*PrestamoSi,PrincipalR,0), 0)</f>
        <v>174.0357714123318</v>
      </c>
      <c r="G54" s="11">
        <f>IFERROR(IF(PrestamoNo*PrestamoSi,Amortizacion,0), 0)</f>
        <v>10.129449140331715</v>
      </c>
      <c r="H54" s="12">
        <f>IFERROR(IF(PrestamoNo*PrestamoSi,SUM(INDEX(Table1[Interés],1,1):Table1[[#This Row],[Interés]]),0), 0)</f>
        <v>968.0686750043775</v>
      </c>
      <c r="I54" s="11">
        <f>IFERROR(IF(PrestamoNo*PrestamoSi,SaldoR,0), 0)</f>
        <v>2864.7989706869794</v>
      </c>
    </row>
    <row r="55" spans="2:9" ht="16.2" customHeight="1">
      <c r="B55" s="9">
        <f>IFERROR(IF(AND(PrestamoNo*PrestamoSi,NPagos&gt;=FilaPago),FilaPago,""), "")</f>
        <v>45</v>
      </c>
      <c r="C55" s="10">
        <f>IFERROR(IF(PrestamoNo*PrestamoSi,FechaPago,FechaInicial), FechaInicial)</f>
        <v>47424</v>
      </c>
      <c r="D55" s="11">
        <f>IFERROR(IF(PrestamoNo*PrestamoSi,CapitalR,""), "")</f>
        <v>2864.7989706869794</v>
      </c>
      <c r="E55" s="11">
        <f>IFERROR(IF(PrestamoNo*PrestamoSi,PagoMensual,0), 0)</f>
        <v>184.1652205526635</v>
      </c>
      <c r="F55" s="11">
        <f>IFERROR(IF(PrestamoNo*PrestamoSi,PrincipalR,0), 0)</f>
        <v>174.6158906503729</v>
      </c>
      <c r="G55" s="11">
        <f>IFERROR(IF(PrestamoNo*PrestamoSi,Amortizacion,0), 0)</f>
        <v>9.5493299022906086</v>
      </c>
      <c r="H55" s="12">
        <f>IFERROR(IF(PrestamoNo*PrestamoSi,SUM(INDEX(Table1[Interés],1,1):Table1[[#This Row],[Interés]]),0), 0)</f>
        <v>977.61800490666815</v>
      </c>
      <c r="I55" s="11">
        <f>IFERROR(IF(PrestamoNo*PrestamoSi,SaldoR,0), 0)</f>
        <v>2690.1830800366024</v>
      </c>
    </row>
    <row r="56" spans="2:9" ht="16.2" customHeight="1">
      <c r="B56" s="9">
        <f>IFERROR(IF(AND(PrestamoNo*PrestamoSi,NPagos&gt;=FilaPago),FilaPago,""), "")</f>
        <v>46</v>
      </c>
      <c r="C56" s="10">
        <f>IFERROR(IF(PrestamoNo*PrestamoSi,FechaPago,FechaInicial), FechaInicial)</f>
        <v>47454</v>
      </c>
      <c r="D56" s="11">
        <f>IFERROR(IF(PrestamoNo*PrestamoSi,CapitalR,""), "")</f>
        <v>2690.1830800366024</v>
      </c>
      <c r="E56" s="11">
        <f>IFERROR(IF(PrestamoNo*PrestamoSi,PagoMensual,0), 0)</f>
        <v>184.1652205526635</v>
      </c>
      <c r="F56" s="11">
        <f>IFERROR(IF(PrestamoNo*PrestamoSi,PrincipalR,0), 0)</f>
        <v>175.19794361920748</v>
      </c>
      <c r="G56" s="11">
        <f>IFERROR(IF(PrestamoNo*PrestamoSi,Amortizacion,0), 0)</f>
        <v>8.9672769334560343</v>
      </c>
      <c r="H56" s="12">
        <f>IFERROR(IF(PrestamoNo*PrestamoSi,SUM(INDEX(Table1[Interés],1,1):Table1[[#This Row],[Interés]]),0), 0)</f>
        <v>986.58528184012414</v>
      </c>
      <c r="I56" s="11">
        <f>IFERROR(IF(PrestamoNo*PrestamoSi,SaldoR,0), 0)</f>
        <v>2514.9851364173865</v>
      </c>
    </row>
    <row r="57" spans="2:9" ht="16.2" customHeight="1">
      <c r="B57" s="9">
        <f>IFERROR(IF(AND(PrestamoNo*PrestamoSi,NPagos&gt;=FilaPago),FilaPago,""), "")</f>
        <v>47</v>
      </c>
      <c r="C57" s="10">
        <f>IFERROR(IF(PrestamoNo*PrestamoSi,FechaPago,FechaInicial), FechaInicial)</f>
        <v>47485</v>
      </c>
      <c r="D57" s="11">
        <f>IFERROR(IF(PrestamoNo*PrestamoSi,CapitalR,""), "")</f>
        <v>2514.9851364173865</v>
      </c>
      <c r="E57" s="11">
        <f>IFERROR(IF(PrestamoNo*PrestamoSi,PagoMensual,0), 0)</f>
        <v>184.1652205526635</v>
      </c>
      <c r="F57" s="11">
        <f>IFERROR(IF(PrestamoNo*PrestamoSi,PrincipalR,0), 0)</f>
        <v>175.78193676460484</v>
      </c>
      <c r="G57" s="11">
        <f>IFERROR(IF(PrestamoNo*PrestamoSi,Amortizacion,0), 0)</f>
        <v>8.383283788058673</v>
      </c>
      <c r="H57" s="12">
        <f>IFERROR(IF(PrestamoNo*PrestamoSi,SUM(INDEX(Table1[Interés],1,1):Table1[[#This Row],[Interés]]),0), 0)</f>
        <v>994.96856562818277</v>
      </c>
      <c r="I57" s="11">
        <f>IFERROR(IF(PrestamoNo*PrestamoSi,SaldoR,0), 0)</f>
        <v>2339.2031996527676</v>
      </c>
    </row>
    <row r="58" spans="2:9" ht="16.2" customHeight="1">
      <c r="B58" s="9">
        <f>IFERROR(IF(AND(PrestamoNo*PrestamoSi,NPagos&gt;=FilaPago),FilaPago,""), "")</f>
        <v>48</v>
      </c>
      <c r="C58" s="10">
        <f>IFERROR(IF(PrestamoNo*PrestamoSi,FechaPago,FechaInicial), FechaInicial)</f>
        <v>47516</v>
      </c>
      <c r="D58" s="11">
        <f>IFERROR(IF(PrestamoNo*PrestamoSi,CapitalR,""), "")</f>
        <v>2339.2031996527676</v>
      </c>
      <c r="E58" s="11">
        <f>IFERROR(IF(PrestamoNo*PrestamoSi,PagoMensual,0), 0)</f>
        <v>184.1652205526635</v>
      </c>
      <c r="F58" s="11">
        <f>IFERROR(IF(PrestamoNo*PrestamoSi,PrincipalR,0), 0)</f>
        <v>176.36787655382017</v>
      </c>
      <c r="G58" s="11">
        <f>IFERROR(IF(PrestamoNo*PrestamoSi,Amortizacion,0), 0)</f>
        <v>7.797343998843326</v>
      </c>
      <c r="H58" s="12">
        <f>IFERROR(IF(PrestamoNo*PrestamoSi,SUM(INDEX(Table1[Interés],1,1):Table1[[#This Row],[Interés]]),0), 0)</f>
        <v>1002.7659096270261</v>
      </c>
      <c r="I58" s="11">
        <f>IFERROR(IF(PrestamoNo*PrestamoSi,SaldoR,0), 0)</f>
        <v>2162.8353230989451</v>
      </c>
    </row>
    <row r="59" spans="2:9" ht="16.2" customHeight="1">
      <c r="B59" s="9">
        <f>IFERROR(IF(AND(PrestamoNo*PrestamoSi,NPagos&gt;=FilaPago),FilaPago,""), "")</f>
        <v>49</v>
      </c>
      <c r="C59" s="10">
        <f>IFERROR(IF(PrestamoNo*PrestamoSi,FechaPago,FechaInicial), FechaInicial)</f>
        <v>47544</v>
      </c>
      <c r="D59" s="11">
        <f>IFERROR(IF(PrestamoNo*PrestamoSi,CapitalR,""), "")</f>
        <v>2162.8353230989451</v>
      </c>
      <c r="E59" s="11">
        <f>IFERROR(IF(PrestamoNo*PrestamoSi,PagoMensual,0), 0)</f>
        <v>184.1652205526635</v>
      </c>
      <c r="F59" s="11">
        <f>IFERROR(IF(PrestamoNo*PrestamoSi,PrincipalR,0), 0)</f>
        <v>176.95576947566624</v>
      </c>
      <c r="G59" s="11">
        <f>IFERROR(IF(PrestamoNo*PrestamoSi,Amortizacion,0), 0)</f>
        <v>7.2094510769972588</v>
      </c>
      <c r="H59" s="12">
        <f>IFERROR(IF(PrestamoNo*PrestamoSi,SUM(INDEX(Table1[Interés],1,1):Table1[[#This Row],[Interés]]),0), 0)</f>
        <v>1009.9753607040234</v>
      </c>
      <c r="I59" s="11">
        <f>IFERROR(IF(PrestamoNo*PrestamoSi,SaldoR,0), 0)</f>
        <v>1985.8795536232756</v>
      </c>
    </row>
    <row r="60" spans="2:9" ht="16.2" customHeight="1">
      <c r="B60" s="9">
        <f>IFERROR(IF(AND(PrestamoNo*PrestamoSi,NPagos&gt;=FilaPago),FilaPago,""), "")</f>
        <v>50</v>
      </c>
      <c r="C60" s="10">
        <f>IFERROR(IF(PrestamoNo*PrestamoSi,FechaPago,FechaInicial), FechaInicial)</f>
        <v>47575</v>
      </c>
      <c r="D60" s="11">
        <f>IFERROR(IF(PrestamoNo*PrestamoSi,CapitalR,""), "")</f>
        <v>1985.8795536232756</v>
      </c>
      <c r="E60" s="11">
        <f>IFERROR(IF(PrestamoNo*PrestamoSi,PagoMensual,0), 0)</f>
        <v>184.1652205526635</v>
      </c>
      <c r="F60" s="11">
        <f>IFERROR(IF(PrestamoNo*PrestamoSi,PrincipalR,0), 0)</f>
        <v>177.54562204058513</v>
      </c>
      <c r="G60" s="11">
        <f>IFERROR(IF(PrestamoNo*PrestamoSi,Amortizacion,0), 0)</f>
        <v>6.6195985120783707</v>
      </c>
      <c r="H60" s="12">
        <f>IFERROR(IF(PrestamoNo*PrestamoSi,SUM(INDEX(Table1[Interés],1,1):Table1[[#This Row],[Interés]]),0), 0)</f>
        <v>1016.5949592161018</v>
      </c>
      <c r="I60" s="11">
        <f>IFERROR(IF(PrestamoNo*PrestamoSi,SaldoR,0), 0)</f>
        <v>1808.3339315826834</v>
      </c>
    </row>
    <row r="61" spans="2:9" ht="16.2" customHeight="1">
      <c r="B61" s="9">
        <f>IFERROR(IF(AND(PrestamoNo*PrestamoSi,NPagos&gt;=FilaPago),FilaPago,""), "")</f>
        <v>51</v>
      </c>
      <c r="C61" s="10">
        <f>IFERROR(IF(PrestamoNo*PrestamoSi,FechaPago,FechaInicial), FechaInicial)</f>
        <v>47605</v>
      </c>
      <c r="D61" s="11">
        <f>IFERROR(IF(PrestamoNo*PrestamoSi,CapitalR,""), "")</f>
        <v>1808.3339315826834</v>
      </c>
      <c r="E61" s="11">
        <f>IFERROR(IF(PrestamoNo*PrestamoSi,PagoMensual,0), 0)</f>
        <v>184.1652205526635</v>
      </c>
      <c r="F61" s="11">
        <f>IFERROR(IF(PrestamoNo*PrestamoSi,PrincipalR,0), 0)</f>
        <v>178.13744078072042</v>
      </c>
      <c r="G61" s="11">
        <f>IFERROR(IF(PrestamoNo*PrestamoSi,Amortizacion,0), 0)</f>
        <v>6.0277797719430852</v>
      </c>
      <c r="H61" s="12">
        <f>IFERROR(IF(PrestamoNo*PrestamoSi,SUM(INDEX(Table1[Interés],1,1):Table1[[#This Row],[Interés]]),0), 0)</f>
        <v>1022.6227389880448</v>
      </c>
      <c r="I61" s="11">
        <f>IFERROR(IF(PrestamoNo*PrestamoSi,SaldoR,0), 0)</f>
        <v>1630.1964908019527</v>
      </c>
    </row>
    <row r="62" spans="2:9" ht="16.2" customHeight="1">
      <c r="B62" s="9">
        <f>IFERROR(IF(AND(PrestamoNo*PrestamoSi,NPagos&gt;=FilaPago),FilaPago,""), "")</f>
        <v>52</v>
      </c>
      <c r="C62" s="10">
        <f>IFERROR(IF(PrestamoNo*PrestamoSi,FechaPago,FechaInicial), FechaInicial)</f>
        <v>47636</v>
      </c>
      <c r="D62" s="11">
        <f>IFERROR(IF(PrestamoNo*PrestamoSi,CapitalR,""), "")</f>
        <v>1630.1964908019527</v>
      </c>
      <c r="E62" s="11">
        <f>IFERROR(IF(PrestamoNo*PrestamoSi,PagoMensual,0), 0)</f>
        <v>184.1652205526635</v>
      </c>
      <c r="F62" s="11">
        <f>IFERROR(IF(PrestamoNo*PrestamoSi,PrincipalR,0), 0)</f>
        <v>178.73123224998949</v>
      </c>
      <c r="G62" s="11">
        <f>IFERROR(IF(PrestamoNo*PrestamoSi,Amortizacion,0), 0)</f>
        <v>5.4339883026740177</v>
      </c>
      <c r="H62" s="12">
        <f>IFERROR(IF(PrestamoNo*PrestamoSi,SUM(INDEX(Table1[Interés],1,1):Table1[[#This Row],[Interés]]),0), 0)</f>
        <v>1028.0567272907188</v>
      </c>
      <c r="I62" s="11">
        <f>IFERROR(IF(PrestamoNo*PrestamoSi,SaldoR,0), 0)</f>
        <v>1451.4652585519616</v>
      </c>
    </row>
    <row r="63" spans="2:9" ht="16.2" customHeight="1">
      <c r="B63" s="9">
        <f>IFERROR(IF(AND(PrestamoNo*PrestamoSi,NPagos&gt;=FilaPago),FilaPago,""), "")</f>
        <v>53</v>
      </c>
      <c r="C63" s="10">
        <f>IFERROR(IF(PrestamoNo*PrestamoSi,FechaPago,FechaInicial), FechaInicial)</f>
        <v>47666</v>
      </c>
      <c r="D63" s="11">
        <f>IFERROR(IF(PrestamoNo*PrestamoSi,CapitalR,""), "")</f>
        <v>1451.4652585519616</v>
      </c>
      <c r="E63" s="11">
        <f>IFERROR(IF(PrestamoNo*PrestamoSi,PagoMensual,0), 0)</f>
        <v>184.1652205526635</v>
      </c>
      <c r="F63" s="11">
        <f>IFERROR(IF(PrestamoNo*PrestamoSi,PrincipalR,0), 0)</f>
        <v>179.32700302415614</v>
      </c>
      <c r="G63" s="11">
        <f>IFERROR(IF(PrestamoNo*PrestamoSi,Amortizacion,0), 0)</f>
        <v>4.8382175285073874</v>
      </c>
      <c r="H63" s="12">
        <f>IFERROR(IF(PrestamoNo*PrestamoSi,SUM(INDEX(Table1[Interés],1,1):Table1[[#This Row],[Interés]]),0), 0)</f>
        <v>1032.8949448192261</v>
      </c>
      <c r="I63" s="11">
        <f>IFERROR(IF(PrestamoNo*PrestamoSi,SaldoR,0), 0)</f>
        <v>1272.1382555278051</v>
      </c>
    </row>
    <row r="64" spans="2:9" ht="16.2" customHeight="1">
      <c r="B64" s="9">
        <f>IFERROR(IF(AND(PrestamoNo*PrestamoSi,NPagos&gt;=FilaPago),FilaPago,""), "")</f>
        <v>54</v>
      </c>
      <c r="C64" s="10">
        <f>IFERROR(IF(PrestamoNo*PrestamoSi,FechaPago,FechaInicial), FechaInicial)</f>
        <v>47697</v>
      </c>
      <c r="D64" s="11">
        <f>IFERROR(IF(PrestamoNo*PrestamoSi,CapitalR,""), "")</f>
        <v>1272.1382555278051</v>
      </c>
      <c r="E64" s="11">
        <f>IFERROR(IF(PrestamoNo*PrestamoSi,PagoMensual,0), 0)</f>
        <v>184.1652205526635</v>
      </c>
      <c r="F64" s="11">
        <f>IFERROR(IF(PrestamoNo*PrestamoSi,PrincipalR,0), 0)</f>
        <v>179.92475970090331</v>
      </c>
      <c r="G64" s="11">
        <f>IFERROR(IF(PrestamoNo*PrestamoSi,Amortizacion,0), 0)</f>
        <v>4.2404608517601998</v>
      </c>
      <c r="H64" s="12">
        <f>IFERROR(IF(PrestamoNo*PrestamoSi,SUM(INDEX(Table1[Interés],1,1):Table1[[#This Row],[Interés]]),0), 0)</f>
        <v>1037.1354056709863</v>
      </c>
      <c r="I64" s="11">
        <f>IFERROR(IF(PrestamoNo*PrestamoSi,SaldoR,0), 0)</f>
        <v>1092.2134958268907</v>
      </c>
    </row>
    <row r="65" spans="2:9" ht="16.2" customHeight="1">
      <c r="B65" s="9">
        <f>IFERROR(IF(AND(PrestamoNo*PrestamoSi,NPagos&gt;=FilaPago),FilaPago,""), "")</f>
        <v>55</v>
      </c>
      <c r="C65" s="10">
        <f>IFERROR(IF(PrestamoNo*PrestamoSi,FechaPago,FechaInicial), FechaInicial)</f>
        <v>47728</v>
      </c>
      <c r="D65" s="11">
        <f>IFERROR(IF(PrestamoNo*PrestamoSi,CapitalR,""), "")</f>
        <v>1092.2134958268907</v>
      </c>
      <c r="E65" s="11">
        <f>IFERROR(IF(PrestamoNo*PrestamoSi,PagoMensual,0), 0)</f>
        <v>184.1652205526635</v>
      </c>
      <c r="F65" s="11">
        <f>IFERROR(IF(PrestamoNo*PrestamoSi,PrincipalR,0), 0)</f>
        <v>180.52450889990632</v>
      </c>
      <c r="G65" s="11">
        <f>IFERROR(IF(PrestamoNo*PrestamoSi,Amortizacion,0), 0)</f>
        <v>3.6407116527571892</v>
      </c>
      <c r="H65" s="12">
        <f>IFERROR(IF(PrestamoNo*PrestamoSi,SUM(INDEX(Table1[Interés],1,1):Table1[[#This Row],[Interés]]),0), 0)</f>
        <v>1040.7761173237434</v>
      </c>
      <c r="I65" s="11">
        <f>IFERROR(IF(PrestamoNo*PrestamoSi,SaldoR,0), 0)</f>
        <v>911.68898692697621</v>
      </c>
    </row>
    <row r="66" spans="2:9" ht="16.2" customHeight="1">
      <c r="B66" s="9">
        <f>IFERROR(IF(AND(PrestamoNo*PrestamoSi,NPagos&gt;=FilaPago),FilaPago,""), "")</f>
        <v>56</v>
      </c>
      <c r="C66" s="10">
        <f>IFERROR(IF(PrestamoNo*PrestamoSi,FechaPago,FechaInicial), FechaInicial)</f>
        <v>47758</v>
      </c>
      <c r="D66" s="11">
        <f>IFERROR(IF(PrestamoNo*PrestamoSi,CapitalR,""), "")</f>
        <v>911.68898692697621</v>
      </c>
      <c r="E66" s="11">
        <f>IFERROR(IF(PrestamoNo*PrestamoSi,PagoMensual,0), 0)</f>
        <v>184.1652205526635</v>
      </c>
      <c r="F66" s="11">
        <f>IFERROR(IF(PrestamoNo*PrestamoSi,PrincipalR,0), 0)</f>
        <v>181.12625726290599</v>
      </c>
      <c r="G66" s="11">
        <f>IFERROR(IF(PrestamoNo*PrestamoSi,Amortizacion,0), 0)</f>
        <v>3.038963289757501</v>
      </c>
      <c r="H66" s="12">
        <f>IFERROR(IF(PrestamoNo*PrestamoSi,SUM(INDEX(Table1[Interés],1,1):Table1[[#This Row],[Interés]]),0), 0)</f>
        <v>1043.8150806135009</v>
      </c>
      <c r="I66" s="11">
        <f>IFERROR(IF(PrestamoNo*PrestamoSi,SaldoR,0), 0)</f>
        <v>730.56272966406868</v>
      </c>
    </row>
    <row r="67" spans="2:9" ht="16.2" customHeight="1">
      <c r="B67" s="9">
        <f>IFERROR(IF(AND(PrestamoNo*PrestamoSi,NPagos&gt;=FilaPago),FilaPago,""), "")</f>
        <v>57</v>
      </c>
      <c r="C67" s="10">
        <f>IFERROR(IF(PrestamoNo*PrestamoSi,FechaPago,FechaInicial), FechaInicial)</f>
        <v>47789</v>
      </c>
      <c r="D67" s="11">
        <f>IFERROR(IF(PrestamoNo*PrestamoSi,CapitalR,""), "")</f>
        <v>730.56272966406868</v>
      </c>
      <c r="E67" s="11">
        <f>IFERROR(IF(PrestamoNo*PrestamoSi,PagoMensual,0), 0)</f>
        <v>184.1652205526635</v>
      </c>
      <c r="F67" s="11">
        <f>IFERROR(IF(PrestamoNo*PrestamoSi,PrincipalR,0), 0)</f>
        <v>181.73001145378237</v>
      </c>
      <c r="G67" s="11">
        <f>IFERROR(IF(PrestamoNo*PrestamoSi,Amortizacion,0), 0)</f>
        <v>2.4352090988811477</v>
      </c>
      <c r="H67" s="12">
        <f>IFERROR(IF(PrestamoNo*PrestamoSi,SUM(INDEX(Table1[Interés],1,1):Table1[[#This Row],[Interés]]),0), 0)</f>
        <v>1046.250289712382</v>
      </c>
      <c r="I67" s="11">
        <f>IFERROR(IF(PrestamoNo*PrestamoSi,SaldoR,0), 0)</f>
        <v>548.83271821028575</v>
      </c>
    </row>
    <row r="68" spans="2:9" ht="16.2" customHeight="1">
      <c r="B68" s="9">
        <f>IFERROR(IF(AND(PrestamoNo*PrestamoSi,NPagos&gt;=FilaPago),FilaPago,""), "")</f>
        <v>58</v>
      </c>
      <c r="C68" s="10">
        <f>IFERROR(IF(PrestamoNo*PrestamoSi,FechaPago,FechaInicial), FechaInicial)</f>
        <v>47819</v>
      </c>
      <c r="D68" s="11">
        <f>IFERROR(IF(PrestamoNo*PrestamoSi,CapitalR,""), "")</f>
        <v>548.83271821028575</v>
      </c>
      <c r="E68" s="11">
        <f>IFERROR(IF(PrestamoNo*PrestamoSi,PagoMensual,0), 0)</f>
        <v>184.1652205526635</v>
      </c>
      <c r="F68" s="11">
        <f>IFERROR(IF(PrestamoNo*PrestamoSi,PrincipalR,0), 0)</f>
        <v>182.3357781586283</v>
      </c>
      <c r="G68" s="11">
        <f>IFERROR(IF(PrestamoNo*PrestamoSi,Amortizacion,0), 0)</f>
        <v>1.8294423940352065</v>
      </c>
      <c r="H68" s="12">
        <f>IFERROR(IF(PrestamoNo*PrestamoSi,SUM(INDEX(Table1[Interés],1,1):Table1[[#This Row],[Interés]]),0), 0)</f>
        <v>1048.0797321064172</v>
      </c>
      <c r="I68" s="11">
        <f>IFERROR(IF(PrestamoNo*PrestamoSi,SaldoR,0), 0)</f>
        <v>366.49694005164929</v>
      </c>
    </row>
    <row r="69" spans="2:9" ht="16.2" customHeight="1">
      <c r="B69" s="9">
        <f>IFERROR(IF(AND(PrestamoNo*PrestamoSi,NPagos&gt;=FilaPago),FilaPago,""), "")</f>
        <v>59</v>
      </c>
      <c r="C69" s="10">
        <f>IFERROR(IF(PrestamoNo*PrestamoSi,FechaPago,FechaInicial), FechaInicial)</f>
        <v>47850</v>
      </c>
      <c r="D69" s="11">
        <f>IFERROR(IF(PrestamoNo*PrestamoSi,CapitalR,""), "")</f>
        <v>366.49694005164929</v>
      </c>
      <c r="E69" s="11">
        <f>IFERROR(IF(PrestamoNo*PrestamoSi,PagoMensual,0), 0)</f>
        <v>184.1652205526635</v>
      </c>
      <c r="F69" s="11">
        <f>IFERROR(IF(PrestamoNo*PrestamoSi,PrincipalR,0), 0)</f>
        <v>182.94356408582374</v>
      </c>
      <c r="G69" s="11">
        <f>IFERROR(IF(PrestamoNo*PrestamoSi,Amortizacion,0), 0)</f>
        <v>1.2216564668397787</v>
      </c>
      <c r="H69" s="12">
        <f>IFERROR(IF(PrestamoNo*PrestamoSi,SUM(INDEX(Table1[Interés],1,1):Table1[[#This Row],[Interés]]),0), 0)</f>
        <v>1049.3013885732569</v>
      </c>
      <c r="I69" s="11">
        <f>IFERROR(IF(PrestamoNo*PrestamoSi,SaldoR,0), 0)</f>
        <v>183.55337596581921</v>
      </c>
    </row>
    <row r="70" spans="2:9" ht="16.2" customHeight="1">
      <c r="B70" s="9">
        <f>IFERROR(IF(AND(PrestamoNo*PrestamoSi,NPagos&gt;=FilaPago),FilaPago,""), "")</f>
        <v>60</v>
      </c>
      <c r="C70" s="10">
        <f>IFERROR(IF(PrestamoNo*PrestamoSi,FechaPago,FechaInicial), FechaInicial)</f>
        <v>47881</v>
      </c>
      <c r="D70" s="11">
        <f>IFERROR(IF(PrestamoNo*PrestamoSi,CapitalR,""), "")</f>
        <v>183.55337596581921</v>
      </c>
      <c r="E70" s="11">
        <f>IFERROR(IF(PrestamoNo*PrestamoSi,PagoMensual,0), 0)</f>
        <v>184.1652205526635</v>
      </c>
      <c r="F70" s="11">
        <f>IFERROR(IF(PrestamoNo*PrestamoSi,PrincipalR,0), 0)</f>
        <v>183.5533759661098</v>
      </c>
      <c r="G70" s="11">
        <f>IFERROR(IF(PrestamoNo*PrestamoSi,Amortizacion,0), 0)</f>
        <v>0.61184458655369944</v>
      </c>
      <c r="H70" s="12">
        <f>IFERROR(IF(PrestamoNo*PrestamoSi,SUM(INDEX(Table1[Interés],1,1):Table1[[#This Row],[Interés]]),0), 0)</f>
        <v>1049.9132331598105</v>
      </c>
      <c r="I70" s="11">
        <f>IFERROR(IF(PrestamoNo*PrestamoSi,SaldoR,0), 0)</f>
        <v>-3.0013325158506632E-10</v>
      </c>
    </row>
    <row r="71" spans="2:9" ht="16.2" customHeight="1">
      <c r="B71" s="9" t="str">
        <f>IFERROR(IF(AND(PrestamoNo*PrestamoSi,NPagos&gt;=FilaPago),FilaPago,""), "")</f>
        <v/>
      </c>
      <c r="C71" s="10">
        <f>IFERROR(IF(PrestamoNo*PrestamoSi,FechaPago,FechaInicial), FechaInicial)</f>
        <v>47909</v>
      </c>
      <c r="D71" s="11">
        <f>IFERROR(IF(PrestamoNo*PrestamoSi,CapitalR,""), "")</f>
        <v>-3.0013325158506632E-10</v>
      </c>
      <c r="E71" s="11">
        <f>IFERROR(IF(PrestamoNo*PrestamoSi,PagoMensual,0), 0)</f>
        <v>184.1652205526635</v>
      </c>
      <c r="F71" s="11">
        <f>IFERROR(IF(PrestamoNo*PrestamoSi,PrincipalR,0), 0)</f>
        <v>0</v>
      </c>
      <c r="G71" s="11">
        <f>IFERROR(IF(PrestamoNo*PrestamoSi,Amortizacion,0), 0)</f>
        <v>0</v>
      </c>
      <c r="H71" s="12">
        <f>IFERROR(IF(PrestamoNo*PrestamoSi,SUM(INDEX(Table1[Interés],1,1):Table1[[#This Row],[Interés]]),0), 0)</f>
        <v>1049.9132331598105</v>
      </c>
      <c r="I71" s="11">
        <f>IFERROR(IF(PrestamoNo*PrestamoSi,SaldoR,0), 0)</f>
        <v>-184.16522055295172</v>
      </c>
    </row>
    <row r="72" spans="2:9" ht="16.2" customHeight="1">
      <c r="B72" s="9" t="str">
        <f>IFERROR(IF(AND(PrestamoNo*PrestamoSi,NPagos&gt;=FilaPago),FilaPago,""), "")</f>
        <v/>
      </c>
      <c r="C72" s="10">
        <f>IFERROR(IF(PrestamoNo*PrestamoSi,FechaPago,FechaInicial), FechaInicial)</f>
        <v>47940</v>
      </c>
      <c r="D72" s="11">
        <f>IFERROR(IF(PrestamoNo*PrestamoSi,CapitalR,""), "")</f>
        <v>-184.16522055295172</v>
      </c>
      <c r="E72" s="11">
        <f>IFERROR(IF(PrestamoNo*PrestamoSi,PagoMensual,0), 0)</f>
        <v>184.1652205526635</v>
      </c>
      <c r="F72" s="11">
        <f>IFERROR(IF(PrestamoNo*PrestamoSi,PrincipalR,0), 0)</f>
        <v>0</v>
      </c>
      <c r="G72" s="11">
        <f>IFERROR(IF(PrestamoNo*PrestamoSi,Amortizacion,0), 0)</f>
        <v>0</v>
      </c>
      <c r="H72" s="12">
        <f>IFERROR(IF(PrestamoNo*PrestamoSi,SUM(INDEX(Table1[Interés],1,1):Table1[[#This Row],[Interés]]),0), 0)</f>
        <v>1049.9132331598105</v>
      </c>
      <c r="I72" s="11">
        <f>IFERROR(IF(PrestamoNo*PrestamoSi,SaldoR,0), 0)</f>
        <v>-368.94432517413588</v>
      </c>
    </row>
    <row r="73" spans="2:9" ht="16.2" customHeight="1">
      <c r="B73" s="9" t="str">
        <f>IFERROR(IF(AND(PrestamoNo*PrestamoSi,NPagos&gt;=FilaPago),FilaPago,""), "")</f>
        <v/>
      </c>
      <c r="C73" s="10">
        <f>IFERROR(IF(PrestamoNo*PrestamoSi,FechaPago,FechaInicial), FechaInicial)</f>
        <v>47970</v>
      </c>
      <c r="D73" s="11">
        <f>IFERROR(IF(PrestamoNo*PrestamoSi,CapitalR,""), "")</f>
        <v>-368.94432517413588</v>
      </c>
      <c r="E73" s="11">
        <f>IFERROR(IF(PrestamoNo*PrestamoSi,PagoMensual,0), 0)</f>
        <v>184.1652205526635</v>
      </c>
      <c r="F73" s="11">
        <f>IFERROR(IF(PrestamoNo*PrestamoSi,PrincipalR,0), 0)</f>
        <v>0</v>
      </c>
      <c r="G73" s="11">
        <f>IFERROR(IF(PrestamoNo*PrestamoSi,Amortizacion,0), 0)</f>
        <v>0</v>
      </c>
      <c r="H73" s="12">
        <f>IFERROR(IF(PrestamoNo*PrestamoSi,SUM(INDEX(Table1[Interés],1,1):Table1[[#This Row],[Interés]]),0), 0)</f>
        <v>1049.9132331598105</v>
      </c>
      <c r="I73" s="11">
        <f>IFERROR(IF(PrestamoNo*PrestamoSi,SaldoR,0), 0)</f>
        <v>-554.33936014406208</v>
      </c>
    </row>
    <row r="74" spans="2:9" ht="16.2" customHeight="1">
      <c r="B74" s="9" t="str">
        <f>IFERROR(IF(AND(PrestamoNo*PrestamoSi,NPagos&gt;=FilaPago),FilaPago,""), "")</f>
        <v/>
      </c>
      <c r="C74" s="10">
        <f>IFERROR(IF(PrestamoNo*PrestamoSi,FechaPago,FechaInicial), FechaInicial)</f>
        <v>48001</v>
      </c>
      <c r="D74" s="11">
        <f>IFERROR(IF(PrestamoNo*PrestamoSi,CapitalR,""), "")</f>
        <v>-554.33936014406208</v>
      </c>
      <c r="E74" s="11">
        <f>IFERROR(IF(PrestamoNo*PrestamoSi,PagoMensual,0), 0)</f>
        <v>184.1652205526635</v>
      </c>
      <c r="F74" s="11">
        <f>IFERROR(IF(PrestamoNo*PrestamoSi,PrincipalR,0), 0)</f>
        <v>0</v>
      </c>
      <c r="G74" s="11">
        <f>IFERROR(IF(PrestamoNo*PrestamoSi,Amortizacion,0), 0)</f>
        <v>0</v>
      </c>
      <c r="H74" s="12">
        <f>IFERROR(IF(PrestamoNo*PrestamoSi,SUM(INDEX(Table1[Interés],1,1):Table1[[#This Row],[Interés]]),0), 0)</f>
        <v>1049.9132331598105</v>
      </c>
      <c r="I74" s="11">
        <f>IFERROR(IF(PrestamoNo*PrestamoSi,SaldoR,0), 0)</f>
        <v>-740.35237856387539</v>
      </c>
    </row>
    <row r="75" spans="2:9" ht="16.2" customHeight="1">
      <c r="B75" s="9" t="str">
        <f>IFERROR(IF(AND(PrestamoNo*PrestamoSi,NPagos&gt;=FilaPago),FilaPago,""), "")</f>
        <v/>
      </c>
      <c r="C75" s="10">
        <f>IFERROR(IF(PrestamoNo*PrestamoSi,FechaPago,FechaInicial), FechaInicial)</f>
        <v>48031</v>
      </c>
      <c r="D75" s="11">
        <f>IFERROR(IF(PrestamoNo*PrestamoSi,CapitalR,""), "")</f>
        <v>-740.35237856387539</v>
      </c>
      <c r="E75" s="11">
        <f>IFERROR(IF(PrestamoNo*PrestamoSi,PagoMensual,0), 0)</f>
        <v>184.1652205526635</v>
      </c>
      <c r="F75" s="11">
        <f>IFERROR(IF(PrestamoNo*PrestamoSi,PrincipalR,0), 0)</f>
        <v>0</v>
      </c>
      <c r="G75" s="11">
        <f>IFERROR(IF(PrestamoNo*PrestamoSi,Amortizacion,0), 0)</f>
        <v>0</v>
      </c>
      <c r="H75" s="12">
        <f>IFERROR(IF(PrestamoNo*PrestamoSi,SUM(INDEX(Table1[Interés],1,1):Table1[[#This Row],[Interés]]),0), 0)</f>
        <v>1049.9132331598105</v>
      </c>
      <c r="I75" s="11">
        <f>IFERROR(IF(PrestamoNo*PrestamoSi,SaldoR,0), 0)</f>
        <v>-926.9854403784193</v>
      </c>
    </row>
    <row r="76" spans="2:9" ht="16.2" customHeight="1">
      <c r="B76" s="9" t="str">
        <f>IFERROR(IF(AND(PrestamoNo*PrestamoSi,NPagos&gt;=FilaPago),FilaPago,""), "")</f>
        <v/>
      </c>
      <c r="C76" s="10">
        <f>IFERROR(IF(PrestamoNo*PrestamoSi,FechaPago,FechaInicial), FechaInicial)</f>
        <v>48062</v>
      </c>
      <c r="D76" s="11">
        <f>IFERROR(IF(PrestamoNo*PrestamoSi,CapitalR,""), "")</f>
        <v>-926.9854403784193</v>
      </c>
      <c r="E76" s="11">
        <f>IFERROR(IF(PrestamoNo*PrestamoSi,PagoMensual,0), 0)</f>
        <v>184.1652205526635</v>
      </c>
      <c r="F76" s="11">
        <f>IFERROR(IF(PrestamoNo*PrestamoSi,PrincipalR,0), 0)</f>
        <v>0</v>
      </c>
      <c r="G76" s="11">
        <f>IFERROR(IF(PrestamoNo*PrestamoSi,Amortizacion,0), 0)</f>
        <v>0</v>
      </c>
      <c r="H76" s="12">
        <f>IFERROR(IF(PrestamoNo*PrestamoSi,SUM(INDEX(Table1[Interés],1,1):Table1[[#This Row],[Interés]]),0), 0)</f>
        <v>1049.9132331598105</v>
      </c>
      <c r="I76" s="11">
        <f>IFERROR(IF(PrestamoNo*PrestamoSi,SaldoR,0), 0)</f>
        <v>-1114.240612399024</v>
      </c>
    </row>
    <row r="77" spans="2:9" ht="16.2" customHeight="1">
      <c r="B77" s="9" t="str">
        <f>IFERROR(IF(AND(PrestamoNo*PrestamoSi,NPagos&gt;=FilaPago),FilaPago,""), "")</f>
        <v/>
      </c>
      <c r="C77" s="10">
        <f>IFERROR(IF(PrestamoNo*PrestamoSi,FechaPago,FechaInicial), FechaInicial)</f>
        <v>48093</v>
      </c>
      <c r="D77" s="11">
        <f>IFERROR(IF(PrestamoNo*PrestamoSi,CapitalR,""), "")</f>
        <v>-1114.240612399024</v>
      </c>
      <c r="E77" s="11">
        <f>IFERROR(IF(PrestamoNo*PrestamoSi,PagoMensual,0), 0)</f>
        <v>184.1652205526635</v>
      </c>
      <c r="F77" s="11">
        <f>IFERROR(IF(PrestamoNo*PrestamoSi,PrincipalR,0), 0)</f>
        <v>0</v>
      </c>
      <c r="G77" s="11">
        <f>IFERROR(IF(PrestamoNo*PrestamoSi,Amortizacion,0), 0)</f>
        <v>0</v>
      </c>
      <c r="H77" s="12">
        <f>IFERROR(IF(PrestamoNo*PrestamoSi,SUM(INDEX(Table1[Interés],1,1):Table1[[#This Row],[Interés]]),0), 0)</f>
        <v>1049.9132331598105</v>
      </c>
      <c r="I77" s="11">
        <f>IFERROR(IF(PrestamoNo*PrestamoSi,SaldoR,0), 0)</f>
        <v>-1302.119968326364</v>
      </c>
    </row>
    <row r="78" spans="2:9" ht="16.2" customHeight="1">
      <c r="B78" s="9" t="str">
        <f>IFERROR(IF(AND(PrestamoNo*PrestamoSi,NPagos&gt;=FilaPago),FilaPago,""), "")</f>
        <v/>
      </c>
      <c r="C78" s="10">
        <f>IFERROR(IF(PrestamoNo*PrestamoSi,FechaPago,FechaInicial), FechaInicial)</f>
        <v>48123</v>
      </c>
      <c r="D78" s="11">
        <f>IFERROR(IF(PrestamoNo*PrestamoSi,CapitalR,""), "")</f>
        <v>-1302.119968326364</v>
      </c>
      <c r="E78" s="11">
        <f>IFERROR(IF(PrestamoNo*PrestamoSi,PagoMensual,0), 0)</f>
        <v>184.1652205526635</v>
      </c>
      <c r="F78" s="11">
        <f>IFERROR(IF(PrestamoNo*PrestamoSi,PrincipalR,0), 0)</f>
        <v>0</v>
      </c>
      <c r="G78" s="11">
        <f>IFERROR(IF(PrestamoNo*PrestamoSi,Amortizacion,0), 0)</f>
        <v>0</v>
      </c>
      <c r="H78" s="12">
        <f>IFERROR(IF(PrestamoNo*PrestamoSi,SUM(INDEX(Table1[Interés],1,1):Table1[[#This Row],[Interés]]),0), 0)</f>
        <v>1049.9132331598105</v>
      </c>
      <c r="I78" s="11">
        <f>IFERROR(IF(PrestamoNo*PrestamoSi,SaldoR,0), 0)</f>
        <v>-1490.6255887734405</v>
      </c>
    </row>
    <row r="79" spans="2:9" ht="16.2" customHeight="1">
      <c r="B79" s="9" t="str">
        <f>IFERROR(IF(AND(PrestamoNo*PrestamoSi,NPagos&gt;=FilaPago),FilaPago,""), "")</f>
        <v/>
      </c>
      <c r="C79" s="10">
        <f>IFERROR(IF(PrestamoNo*PrestamoSi,FechaPago,FechaInicial), FechaInicial)</f>
        <v>48154</v>
      </c>
      <c r="D79" s="11">
        <f>IFERROR(IF(PrestamoNo*PrestamoSi,CapitalR,""), "")</f>
        <v>-1490.6255887734405</v>
      </c>
      <c r="E79" s="11">
        <f>IFERROR(IF(PrestamoNo*PrestamoSi,PagoMensual,0), 0)</f>
        <v>184.1652205526635</v>
      </c>
      <c r="F79" s="11">
        <f>IFERROR(IF(PrestamoNo*PrestamoSi,PrincipalR,0), 0)</f>
        <v>0</v>
      </c>
      <c r="G79" s="11">
        <f>IFERROR(IF(PrestamoNo*PrestamoSi,Amortizacion,0), 0)</f>
        <v>0</v>
      </c>
      <c r="H79" s="12">
        <f>IFERROR(IF(PrestamoNo*PrestamoSi,SUM(INDEX(Table1[Interés],1,1):Table1[[#This Row],[Interés]]),0), 0)</f>
        <v>1049.9132331598105</v>
      </c>
      <c r="I79" s="11">
        <f>IFERROR(IF(PrestamoNo*PrestamoSi,SaldoR,0), 0)</f>
        <v>-1679.7595612886817</v>
      </c>
    </row>
    <row r="80" spans="2:9" ht="16.2" customHeight="1">
      <c r="B80" s="9" t="str">
        <f>IFERROR(IF(AND(PrestamoNo*PrestamoSi,NPagos&gt;=FilaPago),FilaPago,""), "")</f>
        <v/>
      </c>
      <c r="C80" s="10">
        <f>IFERROR(IF(PrestamoNo*PrestamoSi,FechaPago,FechaInicial), FechaInicial)</f>
        <v>48184</v>
      </c>
      <c r="D80" s="11">
        <f>IFERROR(IF(PrestamoNo*PrestamoSi,CapitalR,""), "")</f>
        <v>-1679.7595612886817</v>
      </c>
      <c r="E80" s="11">
        <f>IFERROR(IF(PrestamoNo*PrestamoSi,PagoMensual,0), 0)</f>
        <v>184.1652205526635</v>
      </c>
      <c r="F80" s="11">
        <f>IFERROR(IF(PrestamoNo*PrestamoSi,PrincipalR,0), 0)</f>
        <v>0</v>
      </c>
      <c r="G80" s="11">
        <f>IFERROR(IF(PrestamoNo*PrestamoSi,Amortizacion,0), 0)</f>
        <v>0</v>
      </c>
      <c r="H80" s="12">
        <f>IFERROR(IF(PrestamoNo*PrestamoSi,SUM(INDEX(Table1[Interés],1,1):Table1[[#This Row],[Interés]]),0), 0)</f>
        <v>1049.9132331598105</v>
      </c>
      <c r="I80" s="11">
        <f>IFERROR(IF(PrestamoNo*PrestamoSi,SaldoR,0), 0)</f>
        <v>-1869.5239803789882</v>
      </c>
    </row>
    <row r="81" spans="2:9" ht="16.2" customHeight="1">
      <c r="B81" s="9" t="str">
        <f>IFERROR(IF(AND(PrestamoNo*PrestamoSi,NPagos&gt;=FilaPago),FilaPago,""), "")</f>
        <v/>
      </c>
      <c r="C81" s="10">
        <f>IFERROR(IF(PrestamoNo*PrestamoSi,FechaPago,FechaInicial), FechaInicial)</f>
        <v>48215</v>
      </c>
      <c r="D81" s="11">
        <f>IFERROR(IF(PrestamoNo*PrestamoSi,CapitalR,""), "")</f>
        <v>-1869.5239803789882</v>
      </c>
      <c r="E81" s="11">
        <f>IFERROR(IF(PrestamoNo*PrestamoSi,PagoMensual,0), 0)</f>
        <v>184.1652205526635</v>
      </c>
      <c r="F81" s="11">
        <f>IFERROR(IF(PrestamoNo*PrestamoSi,PrincipalR,0), 0)</f>
        <v>0</v>
      </c>
      <c r="G81" s="11">
        <f>IFERROR(IF(PrestamoNo*PrestamoSi,Amortizacion,0), 0)</f>
        <v>0</v>
      </c>
      <c r="H81" s="12">
        <f>IFERROR(IF(PrestamoNo*PrestamoSi,SUM(INDEX(Table1[Interés],1,1):Table1[[#This Row],[Interés]]),0), 0)</f>
        <v>1049.9132331598105</v>
      </c>
      <c r="I81" s="11">
        <f>IFERROR(IF(PrestamoNo*PrestamoSi,SaldoR,0), 0)</f>
        <v>-2059.9209475329299</v>
      </c>
    </row>
    <row r="82" spans="2:9" ht="16.2" customHeight="1">
      <c r="B82" s="9" t="str">
        <f>IFERROR(IF(AND(PrestamoNo*PrestamoSi,NPagos&gt;=FilaPago),FilaPago,""), "")</f>
        <v/>
      </c>
      <c r="C82" s="10">
        <f>IFERROR(IF(PrestamoNo*PrestamoSi,FechaPago,FechaInicial), FechaInicial)</f>
        <v>48246</v>
      </c>
      <c r="D82" s="11">
        <f>IFERROR(IF(PrestamoNo*PrestamoSi,CapitalR,""), "")</f>
        <v>-2059.9209475329299</v>
      </c>
      <c r="E82" s="11">
        <f>IFERROR(IF(PrestamoNo*PrestamoSi,PagoMensual,0), 0)</f>
        <v>184.1652205526635</v>
      </c>
      <c r="F82" s="11">
        <f>IFERROR(IF(PrestamoNo*PrestamoSi,PrincipalR,0), 0)</f>
        <v>0</v>
      </c>
      <c r="G82" s="11">
        <f>IFERROR(IF(PrestamoNo*PrestamoSi,Amortizacion,0), 0)</f>
        <v>0</v>
      </c>
      <c r="H82" s="12">
        <f>IFERROR(IF(PrestamoNo*PrestamoSi,SUM(INDEX(Table1[Interés],1,1):Table1[[#This Row],[Interés]]),0), 0)</f>
        <v>1049.9132331598105</v>
      </c>
      <c r="I82" s="11">
        <f>IFERROR(IF(PrestamoNo*PrestamoSi,SaldoR,0), 0)</f>
        <v>-2250.95257124403</v>
      </c>
    </row>
    <row r="83" spans="2:9" ht="16.2" customHeight="1">
      <c r="B83" s="9" t="str">
        <f>IFERROR(IF(AND(PrestamoNo*PrestamoSi,NPagos&gt;=FilaPago),FilaPago,""), "")</f>
        <v/>
      </c>
      <c r="C83" s="10">
        <f>IFERROR(IF(PrestamoNo*PrestamoSi,FechaPago,FechaInicial), FechaInicial)</f>
        <v>48275</v>
      </c>
      <c r="D83" s="11">
        <f>IFERROR(IF(PrestamoNo*PrestamoSi,CapitalR,""), "")</f>
        <v>-2250.95257124403</v>
      </c>
      <c r="E83" s="11">
        <f>IFERROR(IF(PrestamoNo*PrestamoSi,PagoMensual,0), 0)</f>
        <v>184.1652205526635</v>
      </c>
      <c r="F83" s="11">
        <f>IFERROR(IF(PrestamoNo*PrestamoSi,PrincipalR,0), 0)</f>
        <v>0</v>
      </c>
      <c r="G83" s="11">
        <f>IFERROR(IF(PrestamoNo*PrestamoSi,Amortizacion,0), 0)</f>
        <v>0</v>
      </c>
      <c r="H83" s="12">
        <f>IFERROR(IF(PrestamoNo*PrestamoSi,SUM(INDEX(Table1[Interés],1,1):Table1[[#This Row],[Interés]]),0), 0)</f>
        <v>1049.9132331598105</v>
      </c>
      <c r="I83" s="11">
        <f>IFERROR(IF(PrestamoNo*PrestamoSi,SaldoR,0), 0)</f>
        <v>-2442.6209670341686</v>
      </c>
    </row>
    <row r="84" spans="2:9" ht="16.2" customHeight="1">
      <c r="B84" s="9" t="str">
        <f>IFERROR(IF(AND(PrestamoNo*PrestamoSi,NPagos&gt;=FilaPago),FilaPago,""), "")</f>
        <v/>
      </c>
      <c r="C84" s="10">
        <f>IFERROR(IF(PrestamoNo*PrestamoSi,FechaPago,FechaInicial), FechaInicial)</f>
        <v>48306</v>
      </c>
      <c r="D84" s="11">
        <f>IFERROR(IF(PrestamoNo*PrestamoSi,CapitalR,""), "")</f>
        <v>-2442.6209670341686</v>
      </c>
      <c r="E84" s="11">
        <f>IFERROR(IF(PrestamoNo*PrestamoSi,PagoMensual,0), 0)</f>
        <v>184.1652205526635</v>
      </c>
      <c r="F84" s="11">
        <f>IFERROR(IF(PrestamoNo*PrestamoSi,PrincipalR,0), 0)</f>
        <v>0</v>
      </c>
      <c r="G84" s="11">
        <f>IFERROR(IF(PrestamoNo*PrestamoSi,Amortizacion,0), 0)</f>
        <v>0</v>
      </c>
      <c r="H84" s="12">
        <f>IFERROR(IF(PrestamoNo*PrestamoSi,SUM(INDEX(Table1[Interés],1,1):Table1[[#This Row],[Interés]]),0), 0)</f>
        <v>1049.9132331598105</v>
      </c>
      <c r="I84" s="11">
        <f>IFERROR(IF(PrestamoNo*PrestamoSi,SaldoR,0), 0)</f>
        <v>-2634.9282574769641</v>
      </c>
    </row>
    <row r="85" spans="2:9" ht="16.2" customHeight="1">
      <c r="B85" s="9" t="str">
        <f>IFERROR(IF(AND(PrestamoNo*PrestamoSi,NPagos&gt;=FilaPago),FilaPago,""), "")</f>
        <v/>
      </c>
      <c r="C85" s="10">
        <f>IFERROR(IF(PrestamoNo*PrestamoSi,FechaPago,FechaInicial), FechaInicial)</f>
        <v>48336</v>
      </c>
      <c r="D85" s="11">
        <f>IFERROR(IF(PrestamoNo*PrestamoSi,CapitalR,""), "")</f>
        <v>-2634.9282574769641</v>
      </c>
      <c r="E85" s="11">
        <f>IFERROR(IF(PrestamoNo*PrestamoSi,PagoMensual,0), 0)</f>
        <v>184.1652205526635</v>
      </c>
      <c r="F85" s="11">
        <f>IFERROR(IF(PrestamoNo*PrestamoSi,PrincipalR,0), 0)</f>
        <v>0</v>
      </c>
      <c r="G85" s="11">
        <f>IFERROR(IF(PrestamoNo*PrestamoSi,Amortizacion,0), 0)</f>
        <v>0</v>
      </c>
      <c r="H85" s="12">
        <f>IFERROR(IF(PrestamoNo*PrestamoSi,SUM(INDEX(Table1[Interés],1,1):Table1[[#This Row],[Interés]]),0), 0)</f>
        <v>1049.9132331598105</v>
      </c>
      <c r="I85" s="11">
        <f>IFERROR(IF(PrestamoNo*PrestamoSi,SaldoR,0), 0)</f>
        <v>-2827.8765722212229</v>
      </c>
    </row>
    <row r="86" spans="2:9" ht="16.2" customHeight="1">
      <c r="B86" s="9" t="str">
        <f>IFERROR(IF(AND(PrestamoNo*PrestamoSi,NPagos&gt;=FilaPago),FilaPago,""), "")</f>
        <v/>
      </c>
      <c r="C86" s="10">
        <f>IFERROR(IF(PrestamoNo*PrestamoSi,FechaPago,FechaInicial), FechaInicial)</f>
        <v>48367</v>
      </c>
      <c r="D86" s="11">
        <f>IFERROR(IF(PrestamoNo*PrestamoSi,CapitalR,""), "")</f>
        <v>-2827.8765722212229</v>
      </c>
      <c r="E86" s="11">
        <f>IFERROR(IF(PrestamoNo*PrestamoSi,PagoMensual,0), 0)</f>
        <v>184.1652205526635</v>
      </c>
      <c r="F86" s="11">
        <f>IFERROR(IF(PrestamoNo*PrestamoSi,PrincipalR,0), 0)</f>
        <v>0</v>
      </c>
      <c r="G86" s="11">
        <f>IFERROR(IF(PrestamoNo*PrestamoSi,Amortizacion,0), 0)</f>
        <v>0</v>
      </c>
      <c r="H86" s="12">
        <f>IFERROR(IF(PrestamoNo*PrestamoSi,SUM(INDEX(Table1[Interés],1,1):Table1[[#This Row],[Interés]]),0), 0)</f>
        <v>1049.9132331598105</v>
      </c>
      <c r="I86" s="11">
        <f>IFERROR(IF(PrestamoNo*PrestamoSi,SaldoR,0), 0)</f>
        <v>-3021.4680480146235</v>
      </c>
    </row>
    <row r="87" spans="2:9" ht="16.2" customHeight="1">
      <c r="B87" s="9" t="str">
        <f>IFERROR(IF(AND(PrestamoNo*PrestamoSi,NPagos&gt;=FilaPago),FilaPago,""), "")</f>
        <v/>
      </c>
      <c r="C87" s="10">
        <f>IFERROR(IF(PrestamoNo*PrestamoSi,FechaPago,FechaInicial), FechaInicial)</f>
        <v>48397</v>
      </c>
      <c r="D87" s="11">
        <f>IFERROR(IF(PrestamoNo*PrestamoSi,CapitalR,""), "")</f>
        <v>-3021.4680480146235</v>
      </c>
      <c r="E87" s="11">
        <f>IFERROR(IF(PrestamoNo*PrestamoSi,PagoMensual,0), 0)</f>
        <v>184.1652205526635</v>
      </c>
      <c r="F87" s="11">
        <f>IFERROR(IF(PrestamoNo*PrestamoSi,PrincipalR,0), 0)</f>
        <v>0</v>
      </c>
      <c r="G87" s="11">
        <f>IFERROR(IF(PrestamoNo*PrestamoSi,Amortizacion,0), 0)</f>
        <v>0</v>
      </c>
      <c r="H87" s="12">
        <f>IFERROR(IF(PrestamoNo*PrestamoSi,SUM(INDEX(Table1[Interés],1,1):Table1[[#This Row],[Interés]]),0), 0)</f>
        <v>1049.9132331598105</v>
      </c>
      <c r="I87" s="11">
        <f>IFERROR(IF(PrestamoNo*PrestamoSi,SaldoR,0), 0)</f>
        <v>-3215.7048287273356</v>
      </c>
    </row>
    <row r="88" spans="2:9" ht="16.2" customHeight="1">
      <c r="B88" s="9" t="str">
        <f>IFERROR(IF(AND(PrestamoNo*PrestamoSi,NPagos&gt;=FilaPago),FilaPago,""), "")</f>
        <v/>
      </c>
      <c r="C88" s="10">
        <f>IFERROR(IF(PrestamoNo*PrestamoSi,FechaPago,FechaInicial), FechaInicial)</f>
        <v>48428</v>
      </c>
      <c r="D88" s="11">
        <f>IFERROR(IF(PrestamoNo*PrestamoSi,CapitalR,""), "")</f>
        <v>-3215.7048287273356</v>
      </c>
      <c r="E88" s="11">
        <f>IFERROR(IF(PrestamoNo*PrestamoSi,PagoMensual,0), 0)</f>
        <v>184.1652205526635</v>
      </c>
      <c r="F88" s="11">
        <f>IFERROR(IF(PrestamoNo*PrestamoSi,PrincipalR,0), 0)</f>
        <v>0</v>
      </c>
      <c r="G88" s="11">
        <f>IFERROR(IF(PrestamoNo*PrestamoSi,Amortizacion,0), 0)</f>
        <v>0</v>
      </c>
      <c r="H88" s="12">
        <f>IFERROR(IF(PrestamoNo*PrestamoSi,SUM(INDEX(Table1[Interés],1,1):Table1[[#This Row],[Interés]]),0), 0)</f>
        <v>1049.9132331598105</v>
      </c>
      <c r="I88" s="11">
        <f>IFERROR(IF(PrestamoNo*PrestamoSi,SaldoR,0), 0)</f>
        <v>-3410.5890653757633</v>
      </c>
    </row>
    <row r="89" spans="2:9" ht="16.2" customHeight="1">
      <c r="B89" s="9" t="str">
        <f>IFERROR(IF(AND(PrestamoNo*PrestamoSi,NPagos&gt;=FilaPago),FilaPago,""), "")</f>
        <v/>
      </c>
      <c r="C89" s="10">
        <f>IFERROR(IF(PrestamoNo*PrestamoSi,FechaPago,FechaInicial), FechaInicial)</f>
        <v>48459</v>
      </c>
      <c r="D89" s="11">
        <f>IFERROR(IF(PrestamoNo*PrestamoSi,CapitalR,""), "")</f>
        <v>-3410.5890653757633</v>
      </c>
      <c r="E89" s="11">
        <f>IFERROR(IF(PrestamoNo*PrestamoSi,PagoMensual,0), 0)</f>
        <v>184.1652205526635</v>
      </c>
      <c r="F89" s="11">
        <f>IFERROR(IF(PrestamoNo*PrestamoSi,PrincipalR,0), 0)</f>
        <v>0</v>
      </c>
      <c r="G89" s="11">
        <f>IFERROR(IF(PrestamoNo*PrestamoSi,Amortizacion,0), 0)</f>
        <v>0</v>
      </c>
      <c r="H89" s="12">
        <f>IFERROR(IF(PrestamoNo*PrestamoSi,SUM(INDEX(Table1[Interés],1,1):Table1[[#This Row],[Interés]]),0), 0)</f>
        <v>1049.9132331598105</v>
      </c>
      <c r="I89" s="11">
        <f>IFERROR(IF(PrestamoNo*PrestamoSi,SaldoR,0), 0)</f>
        <v>-3606.1229161463634</v>
      </c>
    </row>
    <row r="90" spans="2:9" ht="16.2" customHeight="1">
      <c r="B90" s="9" t="str">
        <f>IFERROR(IF(AND(PrestamoNo*PrestamoSi,NPagos&gt;=FilaPago),FilaPago,""), "")</f>
        <v/>
      </c>
      <c r="C90" s="10">
        <f>IFERROR(IF(PrestamoNo*PrestamoSi,FechaPago,FechaInicial), FechaInicial)</f>
        <v>48489</v>
      </c>
      <c r="D90" s="11">
        <f>IFERROR(IF(PrestamoNo*PrestamoSi,CapitalR,""), "")</f>
        <v>-3606.1229161463634</v>
      </c>
      <c r="E90" s="11">
        <f>IFERROR(IF(PrestamoNo*PrestamoSi,PagoMensual,0), 0)</f>
        <v>184.1652205526635</v>
      </c>
      <c r="F90" s="11">
        <f>IFERROR(IF(PrestamoNo*PrestamoSi,PrincipalR,0), 0)</f>
        <v>0</v>
      </c>
      <c r="G90" s="11">
        <f>IFERROR(IF(PrestamoNo*PrestamoSi,Amortizacion,0), 0)</f>
        <v>0</v>
      </c>
      <c r="H90" s="12">
        <f>IFERROR(IF(PrestamoNo*PrestamoSi,SUM(INDEX(Table1[Interés],1,1):Table1[[#This Row],[Interés]]),0), 0)</f>
        <v>1049.9132331598105</v>
      </c>
      <c r="I90" s="11">
        <f>IFERROR(IF(PrestamoNo*PrestamoSi,SaldoR,0), 0)</f>
        <v>-3802.3085464195174</v>
      </c>
    </row>
    <row r="91" spans="2:9" ht="16.2" customHeight="1">
      <c r="B91" s="9" t="str">
        <f>IFERROR(IF(AND(PrestamoNo*PrestamoSi,NPagos&gt;=FilaPago),FilaPago,""), "")</f>
        <v/>
      </c>
      <c r="C91" s="10">
        <f>IFERROR(IF(PrestamoNo*PrestamoSi,FechaPago,FechaInicial), FechaInicial)</f>
        <v>48520</v>
      </c>
      <c r="D91" s="11">
        <f>IFERROR(IF(PrestamoNo*PrestamoSi,CapitalR,""), "")</f>
        <v>-3802.3085464195174</v>
      </c>
      <c r="E91" s="11">
        <f>IFERROR(IF(PrestamoNo*PrestamoSi,PagoMensual,0), 0)</f>
        <v>184.1652205526635</v>
      </c>
      <c r="F91" s="11">
        <f>IFERROR(IF(PrestamoNo*PrestamoSi,PrincipalR,0), 0)</f>
        <v>0</v>
      </c>
      <c r="G91" s="11">
        <f>IFERROR(IF(PrestamoNo*PrestamoSi,Amortizacion,0), 0)</f>
        <v>0</v>
      </c>
      <c r="H91" s="12">
        <f>IFERROR(IF(PrestamoNo*PrestamoSi,SUM(INDEX(Table1[Interés],1,1):Table1[[#This Row],[Interés]]),0), 0)</f>
        <v>1049.9132331598105</v>
      </c>
      <c r="I91" s="11">
        <f>IFERROR(IF(PrestamoNo*PrestamoSi,SaldoR,0), 0)</f>
        <v>-3999.1481287935858</v>
      </c>
    </row>
    <row r="92" spans="2:9" ht="16.2" customHeight="1">
      <c r="B92" s="9" t="str">
        <f>IFERROR(IF(AND(PrestamoNo*PrestamoSi,NPagos&gt;=FilaPago),FilaPago,""), "")</f>
        <v/>
      </c>
      <c r="C92" s="10">
        <f>IFERROR(IF(PrestamoNo*PrestamoSi,FechaPago,FechaInicial), FechaInicial)</f>
        <v>48550</v>
      </c>
      <c r="D92" s="11">
        <f>IFERROR(IF(PrestamoNo*PrestamoSi,CapitalR,""), "")</f>
        <v>-3999.1481287935858</v>
      </c>
      <c r="E92" s="11">
        <f>IFERROR(IF(PrestamoNo*PrestamoSi,PagoMensual,0), 0)</f>
        <v>184.1652205526635</v>
      </c>
      <c r="F92" s="11">
        <f>IFERROR(IF(PrestamoNo*PrestamoSi,PrincipalR,0), 0)</f>
        <v>0</v>
      </c>
      <c r="G92" s="11">
        <f>IFERROR(IF(PrestamoNo*PrestamoSi,Amortizacion,0), 0)</f>
        <v>0</v>
      </c>
      <c r="H92" s="12">
        <f>IFERROR(IF(PrestamoNo*PrestamoSi,SUM(INDEX(Table1[Interés],1,1):Table1[[#This Row],[Interés]]),0), 0)</f>
        <v>1049.9132331598105</v>
      </c>
      <c r="I92" s="11">
        <f>IFERROR(IF(PrestamoNo*PrestamoSi,SaldoR,0), 0)</f>
        <v>-4196.6438431088936</v>
      </c>
    </row>
    <row r="93" spans="2:9" ht="16.2" customHeight="1">
      <c r="B93" s="9" t="str">
        <f>IFERROR(IF(AND(PrestamoNo*PrestamoSi,NPagos&gt;=FilaPago),FilaPago,""), "")</f>
        <v/>
      </c>
      <c r="C93" s="10">
        <f>IFERROR(IF(PrestamoNo*PrestamoSi,FechaPago,FechaInicial), FechaInicial)</f>
        <v>48581</v>
      </c>
      <c r="D93" s="11">
        <f>IFERROR(IF(PrestamoNo*PrestamoSi,CapitalR,""), "")</f>
        <v>-4196.6438431088936</v>
      </c>
      <c r="E93" s="11">
        <f>IFERROR(IF(PrestamoNo*PrestamoSi,PagoMensual,0), 0)</f>
        <v>184.1652205526635</v>
      </c>
      <c r="F93" s="11">
        <f>IFERROR(IF(PrestamoNo*PrestamoSi,PrincipalR,0), 0)</f>
        <v>0</v>
      </c>
      <c r="G93" s="11">
        <f>IFERROR(IF(PrestamoNo*PrestamoSi,Amortizacion,0), 0)</f>
        <v>0</v>
      </c>
      <c r="H93" s="12">
        <f>IFERROR(IF(PrestamoNo*PrestamoSi,SUM(INDEX(Table1[Interés],1,1):Table1[[#This Row],[Interés]]),0), 0)</f>
        <v>1049.9132331598105</v>
      </c>
      <c r="I93" s="11">
        <f>IFERROR(IF(PrestamoNo*PrestamoSi,SaldoR,0), 0)</f>
        <v>-4394.7978764719337</v>
      </c>
    </row>
    <row r="94" spans="2:9" ht="16.2" customHeight="1">
      <c r="B94" s="9" t="str">
        <f>IFERROR(IF(AND(PrestamoNo*PrestamoSi,NPagos&gt;=FilaPago),FilaPago,""), "")</f>
        <v/>
      </c>
      <c r="C94" s="10">
        <f>IFERROR(IF(PrestamoNo*PrestamoSi,FechaPago,FechaInicial), FechaInicial)</f>
        <v>48612</v>
      </c>
      <c r="D94" s="11">
        <f>IFERROR(IF(PrestamoNo*PrestamoSi,CapitalR,""), "")</f>
        <v>-4394.7978764719337</v>
      </c>
      <c r="E94" s="11">
        <f>IFERROR(IF(PrestamoNo*PrestamoSi,PagoMensual,0), 0)</f>
        <v>184.1652205526635</v>
      </c>
      <c r="F94" s="11">
        <f>IFERROR(IF(PrestamoNo*PrestamoSi,PrincipalR,0), 0)</f>
        <v>0</v>
      </c>
      <c r="G94" s="11">
        <f>IFERROR(IF(PrestamoNo*PrestamoSi,Amortizacion,0), 0)</f>
        <v>0</v>
      </c>
      <c r="H94" s="12">
        <f>IFERROR(IF(PrestamoNo*PrestamoSi,SUM(INDEX(Table1[Interés],1,1):Table1[[#This Row],[Interés]]),0), 0)</f>
        <v>1049.9132331598105</v>
      </c>
      <c r="I94" s="11">
        <f>IFERROR(IF(PrestamoNo*PrestamoSi,SaldoR,0), 0)</f>
        <v>-4593.6124232795064</v>
      </c>
    </row>
    <row r="95" spans="2:9" ht="16.2" customHeight="1">
      <c r="B95" s="9" t="str">
        <f>IFERROR(IF(AND(PrestamoNo*PrestamoSi,NPagos&gt;=FilaPago),FilaPago,""), "")</f>
        <v/>
      </c>
      <c r="C95" s="10">
        <f>IFERROR(IF(PrestamoNo*PrestamoSi,FechaPago,FechaInicial), FechaInicial)</f>
        <v>48640</v>
      </c>
      <c r="D95" s="11">
        <f>IFERROR(IF(PrestamoNo*PrestamoSi,CapitalR,""), "")</f>
        <v>-4593.6124232795064</v>
      </c>
      <c r="E95" s="11">
        <f>IFERROR(IF(PrestamoNo*PrestamoSi,PagoMensual,0), 0)</f>
        <v>184.1652205526635</v>
      </c>
      <c r="F95" s="11">
        <f>IFERROR(IF(PrestamoNo*PrestamoSi,PrincipalR,0), 0)</f>
        <v>0</v>
      </c>
      <c r="G95" s="11">
        <f>IFERROR(IF(PrestamoNo*PrestamoSi,Amortizacion,0), 0)</f>
        <v>0</v>
      </c>
      <c r="H95" s="12">
        <f>IFERROR(IF(PrestamoNo*PrestamoSi,SUM(INDEX(Table1[Interés],1,1):Table1[[#This Row],[Interés]]),0), 0)</f>
        <v>1049.9132331598105</v>
      </c>
      <c r="I95" s="11">
        <f>IFERROR(IF(PrestamoNo*PrestamoSi,SaldoR,0), 0)</f>
        <v>-4793.0896852430978</v>
      </c>
    </row>
    <row r="96" spans="2:9" ht="16.2" customHeight="1">
      <c r="B96" s="9" t="str">
        <f>IFERROR(IF(AND(PrestamoNo*PrestamoSi,NPagos&gt;=FilaPago),FilaPago,""), "")</f>
        <v/>
      </c>
      <c r="C96" s="10">
        <f>IFERROR(IF(PrestamoNo*PrestamoSi,FechaPago,FechaInicial), FechaInicial)</f>
        <v>48671</v>
      </c>
      <c r="D96" s="11">
        <f>IFERROR(IF(PrestamoNo*PrestamoSi,CapitalR,""), "")</f>
        <v>-4793.0896852430978</v>
      </c>
      <c r="E96" s="11">
        <f>IFERROR(IF(PrestamoNo*PrestamoSi,PagoMensual,0), 0)</f>
        <v>184.1652205526635</v>
      </c>
      <c r="F96" s="11">
        <f>IFERROR(IF(PrestamoNo*PrestamoSi,PrincipalR,0), 0)</f>
        <v>0</v>
      </c>
      <c r="G96" s="11">
        <f>IFERROR(IF(PrestamoNo*PrestamoSi,Amortizacion,0), 0)</f>
        <v>0</v>
      </c>
      <c r="H96" s="12">
        <f>IFERROR(IF(PrestamoNo*PrestamoSi,SUM(INDEX(Table1[Interés],1,1):Table1[[#This Row],[Interés]]),0), 0)</f>
        <v>1049.9132331598105</v>
      </c>
      <c r="I96" s="11">
        <f>IFERROR(IF(PrestamoNo*PrestamoSi,SaldoR,0), 0)</f>
        <v>-4993.2318714132507</v>
      </c>
    </row>
    <row r="97" spans="2:9" ht="16.2" customHeight="1">
      <c r="B97" s="9" t="str">
        <f>IFERROR(IF(AND(PrestamoNo*PrestamoSi,NPagos&gt;=FilaPago),FilaPago,""), "")</f>
        <v/>
      </c>
      <c r="C97" s="10">
        <f>IFERROR(IF(PrestamoNo*PrestamoSi,FechaPago,FechaInicial), FechaInicial)</f>
        <v>48701</v>
      </c>
      <c r="D97" s="11">
        <f>IFERROR(IF(PrestamoNo*PrestamoSi,CapitalR,""), "")</f>
        <v>-4993.2318714132507</v>
      </c>
      <c r="E97" s="11">
        <f>IFERROR(IF(PrestamoNo*PrestamoSi,PagoMensual,0), 0)</f>
        <v>184.1652205526635</v>
      </c>
      <c r="F97" s="11">
        <f>IFERROR(IF(PrestamoNo*PrestamoSi,PrincipalR,0), 0)</f>
        <v>0</v>
      </c>
      <c r="G97" s="11">
        <f>IFERROR(IF(PrestamoNo*PrestamoSi,Amortizacion,0), 0)</f>
        <v>0</v>
      </c>
      <c r="H97" s="12">
        <f>IFERROR(IF(PrestamoNo*PrestamoSi,SUM(INDEX(Table1[Interés],1,1):Table1[[#This Row],[Interés]]),0), 0)</f>
        <v>1049.9132331598105</v>
      </c>
      <c r="I97" s="11">
        <f>IFERROR(IF(PrestamoNo*PrestamoSi,SaldoR,0), 0)</f>
        <v>-5194.0411982039677</v>
      </c>
    </row>
    <row r="98" spans="2:9" ht="16.2" customHeight="1">
      <c r="B98" s="9" t="str">
        <f>IFERROR(IF(AND(PrestamoNo*PrestamoSi,NPagos&gt;=FilaPago),FilaPago,""), "")</f>
        <v/>
      </c>
      <c r="C98" s="10">
        <f>IFERROR(IF(PrestamoNo*PrestamoSi,FechaPago,FechaInicial), FechaInicial)</f>
        <v>48732</v>
      </c>
      <c r="D98" s="11">
        <f>IFERROR(IF(PrestamoNo*PrestamoSi,CapitalR,""), "")</f>
        <v>-5194.0411982039677</v>
      </c>
      <c r="E98" s="11">
        <f>IFERROR(IF(PrestamoNo*PrestamoSi,PagoMensual,0), 0)</f>
        <v>184.1652205526635</v>
      </c>
      <c r="F98" s="11">
        <f>IFERROR(IF(PrestamoNo*PrestamoSi,PrincipalR,0), 0)</f>
        <v>0</v>
      </c>
      <c r="G98" s="11">
        <f>IFERROR(IF(PrestamoNo*PrestamoSi,Amortizacion,0), 0)</f>
        <v>0</v>
      </c>
      <c r="H98" s="12">
        <f>IFERROR(IF(PrestamoNo*PrestamoSi,SUM(INDEX(Table1[Interés],1,1):Table1[[#This Row],[Interés]]),0), 0)</f>
        <v>1049.9132331598105</v>
      </c>
      <c r="I98" s="11">
        <f>IFERROR(IF(PrestamoNo*PrestamoSi,SaldoR,0), 0)</f>
        <v>-5395.5198894173063</v>
      </c>
    </row>
    <row r="99" spans="2:9" ht="16.2" customHeight="1">
      <c r="B99" s="9" t="str">
        <f>IFERROR(IF(AND(PrestamoNo*PrestamoSi,NPagos&gt;=FilaPago),FilaPago,""), "")</f>
        <v/>
      </c>
      <c r="C99" s="10">
        <f>IFERROR(IF(PrestamoNo*PrestamoSi,FechaPago,FechaInicial), FechaInicial)</f>
        <v>48762</v>
      </c>
      <c r="D99" s="11">
        <f>IFERROR(IF(PrestamoNo*PrestamoSi,CapitalR,""), "")</f>
        <v>-5395.5198894173063</v>
      </c>
      <c r="E99" s="11">
        <f>IFERROR(IF(PrestamoNo*PrestamoSi,PagoMensual,0), 0)</f>
        <v>184.1652205526635</v>
      </c>
      <c r="F99" s="11">
        <f>IFERROR(IF(PrestamoNo*PrestamoSi,PrincipalR,0), 0)</f>
        <v>0</v>
      </c>
      <c r="G99" s="11">
        <f>IFERROR(IF(PrestamoNo*PrestamoSi,Amortizacion,0), 0)</f>
        <v>0</v>
      </c>
      <c r="H99" s="12">
        <f>IFERROR(IF(PrestamoNo*PrestamoSi,SUM(INDEX(Table1[Interés],1,1):Table1[[#This Row],[Interés]]),0), 0)</f>
        <v>1049.9132331598105</v>
      </c>
      <c r="I99" s="11">
        <f>IFERROR(IF(PrestamoNo*PrestamoSi,SaldoR,0), 0)</f>
        <v>-5597.6701762680314</v>
      </c>
    </row>
    <row r="100" spans="2:9" ht="16.2" customHeight="1">
      <c r="B100" s="9" t="str">
        <f>IFERROR(IF(AND(PrestamoNo*PrestamoSi,NPagos&gt;=FilaPago),FilaPago,""), "")</f>
        <v/>
      </c>
      <c r="C100" s="10">
        <f>IFERROR(IF(PrestamoNo*PrestamoSi,FechaPago,FechaInicial), FechaInicial)</f>
        <v>48793</v>
      </c>
      <c r="D100" s="11">
        <f>IFERROR(IF(PrestamoNo*PrestamoSi,CapitalR,""), "")</f>
        <v>-5597.6701762680314</v>
      </c>
      <c r="E100" s="11">
        <f>IFERROR(IF(PrestamoNo*PrestamoSi,PagoMensual,0), 0)</f>
        <v>184.1652205526635</v>
      </c>
      <c r="F100" s="11">
        <f>IFERROR(IF(PrestamoNo*PrestamoSi,PrincipalR,0), 0)</f>
        <v>0</v>
      </c>
      <c r="G100" s="11">
        <f>IFERROR(IF(PrestamoNo*PrestamoSi,Amortizacion,0), 0)</f>
        <v>0</v>
      </c>
      <c r="H100" s="12">
        <f>IFERROR(IF(PrestamoNo*PrestamoSi,SUM(INDEX(Table1[Interés],1,1):Table1[[#This Row],[Interés]]),0), 0)</f>
        <v>1049.9132331598105</v>
      </c>
      <c r="I100" s="11">
        <f>IFERROR(IF(PrestamoNo*PrestamoSi,SaldoR,0), 0)</f>
        <v>-5800.4942974082569</v>
      </c>
    </row>
    <row r="101" spans="2:9" ht="16.2" customHeight="1">
      <c r="B101" s="9" t="str">
        <f>IFERROR(IF(AND(PrestamoNo*PrestamoSi,NPagos&gt;=FilaPago),FilaPago,""), "")</f>
        <v/>
      </c>
      <c r="C101" s="10">
        <f>IFERROR(IF(PrestamoNo*PrestamoSi,FechaPago,FechaInicial), FechaInicial)</f>
        <v>48824</v>
      </c>
      <c r="D101" s="11">
        <f>IFERROR(IF(PrestamoNo*PrestamoSi,CapitalR,""), "")</f>
        <v>-5800.4942974082569</v>
      </c>
      <c r="E101" s="11">
        <f>IFERROR(IF(PrestamoNo*PrestamoSi,PagoMensual,0), 0)</f>
        <v>184.1652205526635</v>
      </c>
      <c r="F101" s="11">
        <f>IFERROR(IF(PrestamoNo*PrestamoSi,PrincipalR,0), 0)</f>
        <v>0</v>
      </c>
      <c r="G101" s="11">
        <f>IFERROR(IF(PrestamoNo*PrestamoSi,Amortizacion,0), 0)</f>
        <v>0</v>
      </c>
      <c r="H101" s="12">
        <f>IFERROR(IF(PrestamoNo*PrestamoSi,SUM(INDEX(Table1[Interés],1,1):Table1[[#This Row],[Interés]]),0), 0)</f>
        <v>1049.9132331598105</v>
      </c>
      <c r="I101" s="11">
        <f>IFERROR(IF(PrestamoNo*PrestamoSi,SaldoR,0), 0)</f>
        <v>-6003.9944989522974</v>
      </c>
    </row>
    <row r="102" spans="2:9" ht="16.2" customHeight="1">
      <c r="B102" s="9" t="str">
        <f>IFERROR(IF(AND(PrestamoNo*PrestamoSi,NPagos&gt;=FilaPago),FilaPago,""), "")</f>
        <v/>
      </c>
      <c r="C102" s="10">
        <f>IFERROR(IF(PrestamoNo*PrestamoSi,FechaPago,FechaInicial), FechaInicial)</f>
        <v>48854</v>
      </c>
      <c r="D102" s="11">
        <f>IFERROR(IF(PrestamoNo*PrestamoSi,CapitalR,""), "")</f>
        <v>-6003.9944989522974</v>
      </c>
      <c r="E102" s="11">
        <f>IFERROR(IF(PrestamoNo*PrestamoSi,PagoMensual,0), 0)</f>
        <v>184.1652205526635</v>
      </c>
      <c r="F102" s="11">
        <f>IFERROR(IF(PrestamoNo*PrestamoSi,PrincipalR,0), 0)</f>
        <v>0</v>
      </c>
      <c r="G102" s="11">
        <f>IFERROR(IF(PrestamoNo*PrestamoSi,Amortizacion,0), 0)</f>
        <v>0</v>
      </c>
      <c r="H102" s="12">
        <f>IFERROR(IF(PrestamoNo*PrestamoSi,SUM(INDEX(Table1[Interés],1,1):Table1[[#This Row],[Interés]]),0), 0)</f>
        <v>1049.9132331598105</v>
      </c>
      <c r="I102" s="11">
        <f>IFERROR(IF(PrestamoNo*PrestamoSi,SaldoR,0), 0)</f>
        <v>-6208.1730345014766</v>
      </c>
    </row>
    <row r="103" spans="2:9" ht="16.2" customHeight="1">
      <c r="B103" s="9" t="str">
        <f>IFERROR(IF(AND(PrestamoNo*PrestamoSi,NPagos&gt;=FilaPago),FilaPago,""), "")</f>
        <v/>
      </c>
      <c r="C103" s="10">
        <f>IFERROR(IF(PrestamoNo*PrestamoSi,FechaPago,FechaInicial), FechaInicial)</f>
        <v>48885</v>
      </c>
      <c r="D103" s="11">
        <f>IFERROR(IF(PrestamoNo*PrestamoSi,CapitalR,""), "")</f>
        <v>-6208.1730345014766</v>
      </c>
      <c r="E103" s="11">
        <f>IFERROR(IF(PrestamoNo*PrestamoSi,PagoMensual,0), 0)</f>
        <v>184.1652205526635</v>
      </c>
      <c r="F103" s="11">
        <f>IFERROR(IF(PrestamoNo*PrestamoSi,PrincipalR,0), 0)</f>
        <v>0</v>
      </c>
      <c r="G103" s="11">
        <f>IFERROR(IF(PrestamoNo*PrestamoSi,Amortizacion,0), 0)</f>
        <v>0</v>
      </c>
      <c r="H103" s="12">
        <f>IFERROR(IF(PrestamoNo*PrestamoSi,SUM(INDEX(Table1[Interés],1,1):Table1[[#This Row],[Interés]]),0), 0)</f>
        <v>1049.9132331598105</v>
      </c>
      <c r="I103" s="11">
        <f>IFERROR(IF(PrestamoNo*PrestamoSi,SaldoR,0), 0)</f>
        <v>-6413.0321651691393</v>
      </c>
    </row>
    <row r="104" spans="2:9" ht="16.2" customHeight="1">
      <c r="B104" s="9" t="str">
        <f>IFERROR(IF(AND(PrestamoNo*PrestamoSi,NPagos&gt;=FilaPago),FilaPago,""), "")</f>
        <v/>
      </c>
      <c r="C104" s="10">
        <f>IFERROR(IF(PrestamoNo*PrestamoSi,FechaPago,FechaInicial), FechaInicial)</f>
        <v>48915</v>
      </c>
      <c r="D104" s="11">
        <f>IFERROR(IF(PrestamoNo*PrestamoSi,CapitalR,""), "")</f>
        <v>-6413.0321651691393</v>
      </c>
      <c r="E104" s="11">
        <f>IFERROR(IF(PrestamoNo*PrestamoSi,PagoMensual,0), 0)</f>
        <v>184.1652205526635</v>
      </c>
      <c r="F104" s="11">
        <f>IFERROR(IF(PrestamoNo*PrestamoSi,PrincipalR,0), 0)</f>
        <v>0</v>
      </c>
      <c r="G104" s="11">
        <f>IFERROR(IF(PrestamoNo*PrestamoSi,Amortizacion,0), 0)</f>
        <v>0</v>
      </c>
      <c r="H104" s="12">
        <f>IFERROR(IF(PrestamoNo*PrestamoSi,SUM(INDEX(Table1[Interés],1,1):Table1[[#This Row],[Interés]]),0), 0)</f>
        <v>1049.9132331598105</v>
      </c>
      <c r="I104" s="11">
        <f>IFERROR(IF(PrestamoNo*PrestamoSi,SaldoR,0), 0)</f>
        <v>-6618.5741596057014</v>
      </c>
    </row>
    <row r="105" spans="2:9" ht="16.2" customHeight="1">
      <c r="B105" s="9" t="str">
        <f>IFERROR(IF(AND(PrestamoNo*PrestamoSi,NPagos&gt;=FilaPago),FilaPago,""), "")</f>
        <v/>
      </c>
      <c r="C105" s="10">
        <f>IFERROR(IF(PrestamoNo*PrestamoSi,FechaPago,FechaInicial), FechaInicial)</f>
        <v>48946</v>
      </c>
      <c r="D105" s="11">
        <f>IFERROR(IF(PrestamoNo*PrestamoSi,CapitalR,""), "")</f>
        <v>-6618.5741596057014</v>
      </c>
      <c r="E105" s="11">
        <f>IFERROR(IF(PrestamoNo*PrestamoSi,PagoMensual,0), 0)</f>
        <v>184.1652205526635</v>
      </c>
      <c r="F105" s="11">
        <f>IFERROR(IF(PrestamoNo*PrestamoSi,PrincipalR,0), 0)</f>
        <v>0</v>
      </c>
      <c r="G105" s="11">
        <f>IFERROR(IF(PrestamoNo*PrestamoSi,Amortizacion,0), 0)</f>
        <v>0</v>
      </c>
      <c r="H105" s="12">
        <f>IFERROR(IF(PrestamoNo*PrestamoSi,SUM(INDEX(Table1[Interés],1,1):Table1[[#This Row],[Interés]]),0), 0)</f>
        <v>1049.9132331598105</v>
      </c>
      <c r="I105" s="11">
        <f>IFERROR(IF(PrestamoNo*PrestamoSi,SaldoR,0), 0)</f>
        <v>-6824.8012940237259</v>
      </c>
    </row>
    <row r="106" spans="2:9" ht="16.2" customHeight="1">
      <c r="B106" s="9" t="str">
        <f>IFERROR(IF(AND(PrestamoNo*PrestamoSi,NPagos&gt;=FilaPago),FilaPago,""), "")</f>
        <v/>
      </c>
      <c r="C106" s="10">
        <f>IFERROR(IF(PrestamoNo*PrestamoSi,FechaPago,FechaInicial), FechaInicial)</f>
        <v>48977</v>
      </c>
      <c r="D106" s="11">
        <f>IFERROR(IF(PrestamoNo*PrestamoSi,CapitalR,""), "")</f>
        <v>-6824.8012940237259</v>
      </c>
      <c r="E106" s="11">
        <f>IFERROR(IF(PrestamoNo*PrestamoSi,PagoMensual,0), 0)</f>
        <v>184.1652205526635</v>
      </c>
      <c r="F106" s="11">
        <f>IFERROR(IF(PrestamoNo*PrestamoSi,PrincipalR,0), 0)</f>
        <v>0</v>
      </c>
      <c r="G106" s="11">
        <f>IFERROR(IF(PrestamoNo*PrestamoSi,Amortizacion,0), 0)</f>
        <v>0</v>
      </c>
      <c r="H106" s="12">
        <f>IFERROR(IF(PrestamoNo*PrestamoSi,SUM(INDEX(Table1[Interés],1,1):Table1[[#This Row],[Interés]]),0), 0)</f>
        <v>1049.9132331598105</v>
      </c>
      <c r="I106" s="11">
        <f>IFERROR(IF(PrestamoNo*PrestamoSi,SaldoR,0), 0)</f>
        <v>-7031.7158522231493</v>
      </c>
    </row>
    <row r="107" spans="2:9" ht="16.2" customHeight="1">
      <c r="B107" s="9" t="str">
        <f>IFERROR(IF(AND(PrestamoNo*PrestamoSi,NPagos&gt;=FilaPago),FilaPago,""), "")</f>
        <v/>
      </c>
      <c r="C107" s="10">
        <f>IFERROR(IF(PrestamoNo*PrestamoSi,FechaPago,FechaInicial), FechaInicial)</f>
        <v>49005</v>
      </c>
      <c r="D107" s="11">
        <f>IFERROR(IF(PrestamoNo*PrestamoSi,CapitalR,""), "")</f>
        <v>-7031.7158522231493</v>
      </c>
      <c r="E107" s="11">
        <f>IFERROR(IF(PrestamoNo*PrestamoSi,PagoMensual,0), 0)</f>
        <v>184.1652205526635</v>
      </c>
      <c r="F107" s="11">
        <f>IFERROR(IF(PrestamoNo*PrestamoSi,PrincipalR,0), 0)</f>
        <v>0</v>
      </c>
      <c r="G107" s="11">
        <f>IFERROR(IF(PrestamoNo*PrestamoSi,Amortizacion,0), 0)</f>
        <v>0</v>
      </c>
      <c r="H107" s="12">
        <f>IFERROR(IF(PrestamoNo*PrestamoSi,SUM(INDEX(Table1[Interés],1,1):Table1[[#This Row],[Interés]]),0), 0)</f>
        <v>1049.9132331598105</v>
      </c>
      <c r="I107" s="11">
        <f>IFERROR(IF(PrestamoNo*PrestamoSi,SaldoR,0), 0)</f>
        <v>-7239.3201256165594</v>
      </c>
    </row>
    <row r="108" spans="2:9" ht="16.2" customHeight="1">
      <c r="B108" s="9" t="str">
        <f>IFERROR(IF(AND(PrestamoNo*PrestamoSi,NPagos&gt;=FilaPago),FilaPago,""), "")</f>
        <v/>
      </c>
      <c r="C108" s="10">
        <f>IFERROR(IF(PrestamoNo*PrestamoSi,FechaPago,FechaInicial), FechaInicial)</f>
        <v>49036</v>
      </c>
      <c r="D108" s="11">
        <f>IFERROR(IF(PrestamoNo*PrestamoSi,CapitalR,""), "")</f>
        <v>-7239.3201256165594</v>
      </c>
      <c r="E108" s="11">
        <f>IFERROR(IF(PrestamoNo*PrestamoSi,PagoMensual,0), 0)</f>
        <v>184.1652205526635</v>
      </c>
      <c r="F108" s="11">
        <f>IFERROR(IF(PrestamoNo*PrestamoSi,PrincipalR,0), 0)</f>
        <v>0</v>
      </c>
      <c r="G108" s="11">
        <f>IFERROR(IF(PrestamoNo*PrestamoSi,Amortizacion,0), 0)</f>
        <v>0</v>
      </c>
      <c r="H108" s="12">
        <f>IFERROR(IF(PrestamoNo*PrestamoSi,SUM(INDEX(Table1[Interés],1,1):Table1[[#This Row],[Interés]]),0), 0)</f>
        <v>1049.9132331598105</v>
      </c>
      <c r="I108" s="11">
        <f>IFERROR(IF(PrestamoNo*PrestamoSi,SaldoR,0), 0)</f>
        <v>-7447.6164132546219</v>
      </c>
    </row>
    <row r="109" spans="2:9" ht="16.2" customHeight="1">
      <c r="B109" s="9" t="str">
        <f>IFERROR(IF(AND(PrestamoNo*PrestamoSi,NPagos&gt;=FilaPago),FilaPago,""), "")</f>
        <v/>
      </c>
      <c r="C109" s="10">
        <f>IFERROR(IF(PrestamoNo*PrestamoSi,FechaPago,FechaInicial), FechaInicial)</f>
        <v>49066</v>
      </c>
      <c r="D109" s="11">
        <f>IFERROR(IF(PrestamoNo*PrestamoSi,CapitalR,""), "")</f>
        <v>-7447.6164132546219</v>
      </c>
      <c r="E109" s="11">
        <f>IFERROR(IF(PrestamoNo*PrestamoSi,PagoMensual,0), 0)</f>
        <v>184.1652205526635</v>
      </c>
      <c r="F109" s="11">
        <f>IFERROR(IF(PrestamoNo*PrestamoSi,PrincipalR,0), 0)</f>
        <v>0</v>
      </c>
      <c r="G109" s="11">
        <f>IFERROR(IF(PrestamoNo*PrestamoSi,Amortizacion,0), 0)</f>
        <v>0</v>
      </c>
      <c r="H109" s="12">
        <f>IFERROR(IF(PrestamoNo*PrestamoSi,SUM(INDEX(Table1[Interés],1,1):Table1[[#This Row],[Interés]]),0), 0)</f>
        <v>1049.9132331598105</v>
      </c>
      <c r="I109" s="11">
        <f>IFERROR(IF(PrestamoNo*PrestamoSi,SaldoR,0), 0)</f>
        <v>-7656.6070218514869</v>
      </c>
    </row>
    <row r="110" spans="2:9" ht="16.2" customHeight="1">
      <c r="B110" s="9" t="str">
        <f>IFERROR(IF(AND(PrestamoNo*PrestamoSi,NPagos&gt;=FilaPago),FilaPago,""), "")</f>
        <v/>
      </c>
      <c r="C110" s="10">
        <f>IFERROR(IF(PrestamoNo*PrestamoSi,FechaPago,FechaInicial), FechaInicial)</f>
        <v>49097</v>
      </c>
      <c r="D110" s="11">
        <f>IFERROR(IF(PrestamoNo*PrestamoSi,CapitalR,""), "")</f>
        <v>-7656.6070218514869</v>
      </c>
      <c r="E110" s="11">
        <f>IFERROR(IF(PrestamoNo*PrestamoSi,PagoMensual,0), 0)</f>
        <v>184.1652205526635</v>
      </c>
      <c r="F110" s="11">
        <f>IFERROR(IF(PrestamoNo*PrestamoSi,PrincipalR,0), 0)</f>
        <v>0</v>
      </c>
      <c r="G110" s="11">
        <f>IFERROR(IF(PrestamoNo*PrestamoSi,Amortizacion,0), 0)</f>
        <v>0</v>
      </c>
      <c r="H110" s="12">
        <f>IFERROR(IF(PrestamoNo*PrestamoSi,SUM(INDEX(Table1[Interés],1,1):Table1[[#This Row],[Interés]]),0), 0)</f>
        <v>1049.9132331598105</v>
      </c>
      <c r="I110" s="11">
        <f>IFERROR(IF(PrestamoNo*PrestamoSi,SaldoR,0), 0)</f>
        <v>-7866.294265810302</v>
      </c>
    </row>
    <row r="111" spans="2:9" ht="16.2" customHeight="1">
      <c r="B111" s="9" t="str">
        <f>IFERROR(IF(AND(PrestamoNo*PrestamoSi,NPagos&gt;=FilaPago),FilaPago,""), "")</f>
        <v/>
      </c>
      <c r="C111" s="10">
        <f>IFERROR(IF(PrestamoNo*PrestamoSi,FechaPago,FechaInicial), FechaInicial)</f>
        <v>49127</v>
      </c>
      <c r="D111" s="11">
        <f>IFERROR(IF(PrestamoNo*PrestamoSi,CapitalR,""), "")</f>
        <v>-7866.294265810302</v>
      </c>
      <c r="E111" s="11">
        <f>IFERROR(IF(PrestamoNo*PrestamoSi,PagoMensual,0), 0)</f>
        <v>184.1652205526635</v>
      </c>
      <c r="F111" s="11">
        <f>IFERROR(IF(PrestamoNo*PrestamoSi,PrincipalR,0), 0)</f>
        <v>0</v>
      </c>
      <c r="G111" s="11">
        <f>IFERROR(IF(PrestamoNo*PrestamoSi,Amortizacion,0), 0)</f>
        <v>0</v>
      </c>
      <c r="H111" s="12">
        <f>IFERROR(IF(PrestamoNo*PrestamoSi,SUM(INDEX(Table1[Interés],1,1):Table1[[#This Row],[Interés]]),0), 0)</f>
        <v>1049.9132331598105</v>
      </c>
      <c r="I111" s="11">
        <f>IFERROR(IF(PrestamoNo*PrestamoSi,SaldoR,0), 0)</f>
        <v>-8076.6804672490071</v>
      </c>
    </row>
    <row r="112" spans="2:9" ht="16.2" customHeight="1">
      <c r="B112" s="9" t="str">
        <f>IFERROR(IF(AND(PrestamoNo*PrestamoSi,NPagos&gt;=FilaPago),FilaPago,""), "")</f>
        <v/>
      </c>
      <c r="C112" s="10">
        <f>IFERROR(IF(PrestamoNo*PrestamoSi,FechaPago,FechaInicial), FechaInicial)</f>
        <v>49158</v>
      </c>
      <c r="D112" s="11">
        <f>IFERROR(IF(PrestamoNo*PrestamoSi,CapitalR,""), "")</f>
        <v>-8076.6804672490071</v>
      </c>
      <c r="E112" s="11">
        <f>IFERROR(IF(PrestamoNo*PrestamoSi,PagoMensual,0), 0)</f>
        <v>184.1652205526635</v>
      </c>
      <c r="F112" s="11">
        <f>IFERROR(IF(PrestamoNo*PrestamoSi,PrincipalR,0), 0)</f>
        <v>0</v>
      </c>
      <c r="G112" s="11">
        <f>IFERROR(IF(PrestamoNo*PrestamoSi,Amortizacion,0), 0)</f>
        <v>0</v>
      </c>
      <c r="H112" s="12">
        <f>IFERROR(IF(PrestamoNo*PrestamoSi,SUM(INDEX(Table1[Interés],1,1):Table1[[#This Row],[Interés]]),0), 0)</f>
        <v>1049.9132331598105</v>
      </c>
      <c r="I112" s="11">
        <f>IFERROR(IF(PrestamoNo*PrestamoSi,SaldoR,0), 0)</f>
        <v>-8287.7679560258512</v>
      </c>
    </row>
    <row r="113" spans="2:9" ht="16.2" customHeight="1">
      <c r="B113" s="9" t="str">
        <f>IFERROR(IF(AND(PrestamoNo*PrestamoSi,NPagos&gt;=FilaPago),FilaPago,""), "")</f>
        <v/>
      </c>
      <c r="C113" s="10">
        <f>IFERROR(IF(PrestamoNo*PrestamoSi,FechaPago,FechaInicial), FechaInicial)</f>
        <v>49189</v>
      </c>
      <c r="D113" s="11">
        <f>IFERROR(IF(PrestamoNo*PrestamoSi,CapitalR,""), "")</f>
        <v>-8287.7679560258512</v>
      </c>
      <c r="E113" s="11">
        <f>IFERROR(IF(PrestamoNo*PrestamoSi,PagoMensual,0), 0)</f>
        <v>184.1652205526635</v>
      </c>
      <c r="F113" s="11">
        <f>IFERROR(IF(PrestamoNo*PrestamoSi,PrincipalR,0), 0)</f>
        <v>0</v>
      </c>
      <c r="G113" s="11">
        <f>IFERROR(IF(PrestamoNo*PrestamoSi,Amortizacion,0), 0)</f>
        <v>0</v>
      </c>
      <c r="H113" s="12">
        <f>IFERROR(IF(PrestamoNo*PrestamoSi,SUM(INDEX(Table1[Interés],1,1):Table1[[#This Row],[Interés]]),0), 0)</f>
        <v>1049.9132331598105</v>
      </c>
      <c r="I113" s="11">
        <f>IFERROR(IF(PrestamoNo*PrestamoSi,SaldoR,0), 0)</f>
        <v>-8499.5590697652842</v>
      </c>
    </row>
    <row r="114" spans="2:9" ht="16.2" customHeight="1">
      <c r="B114" s="9" t="str">
        <f>IFERROR(IF(AND(PrestamoNo*PrestamoSi,NPagos&gt;=FilaPago),FilaPago,""), "")</f>
        <v/>
      </c>
      <c r="C114" s="10">
        <f>IFERROR(IF(PrestamoNo*PrestamoSi,FechaPago,FechaInicial), FechaInicial)</f>
        <v>49219</v>
      </c>
      <c r="D114" s="11">
        <f>IFERROR(IF(PrestamoNo*PrestamoSi,CapitalR,""), "")</f>
        <v>-8499.5590697652842</v>
      </c>
      <c r="E114" s="11">
        <f>IFERROR(IF(PrestamoNo*PrestamoSi,PagoMensual,0), 0)</f>
        <v>184.1652205526635</v>
      </c>
      <c r="F114" s="11">
        <f>IFERROR(IF(PrestamoNo*PrestamoSi,PrincipalR,0), 0)</f>
        <v>0</v>
      </c>
      <c r="G114" s="11">
        <f>IFERROR(IF(PrestamoNo*PrestamoSi,Amortizacion,0), 0)</f>
        <v>0</v>
      </c>
      <c r="H114" s="12">
        <f>IFERROR(IF(PrestamoNo*PrestamoSi,SUM(INDEX(Table1[Interés],1,1):Table1[[#This Row],[Interés]]),0), 0)</f>
        <v>1049.9132331598105</v>
      </c>
      <c r="I114" s="11">
        <f>IFERROR(IF(PrestamoNo*PrestamoSi,SaldoR,0), 0)</f>
        <v>-8712.0561538838247</v>
      </c>
    </row>
    <row r="115" spans="2:9" ht="16.2" customHeight="1">
      <c r="B115" s="9" t="str">
        <f>IFERROR(IF(AND(PrestamoNo*PrestamoSi,NPagos&gt;=FilaPago),FilaPago,""), "")</f>
        <v/>
      </c>
      <c r="C115" s="10">
        <f>IFERROR(IF(PrestamoNo*PrestamoSi,FechaPago,FechaInicial), FechaInicial)</f>
        <v>49250</v>
      </c>
      <c r="D115" s="11">
        <f>IFERROR(IF(PrestamoNo*PrestamoSi,CapitalR,""), "")</f>
        <v>-8712.0561538838247</v>
      </c>
      <c r="E115" s="11">
        <f>IFERROR(IF(PrestamoNo*PrestamoSi,PagoMensual,0), 0)</f>
        <v>184.1652205526635</v>
      </c>
      <c r="F115" s="11">
        <f>IFERROR(IF(PrestamoNo*PrestamoSi,PrincipalR,0), 0)</f>
        <v>0</v>
      </c>
      <c r="G115" s="11">
        <f>IFERROR(IF(PrestamoNo*PrestamoSi,Amortizacion,0), 0)</f>
        <v>0</v>
      </c>
      <c r="H115" s="12">
        <f>IFERROR(IF(PrestamoNo*PrestamoSi,SUM(INDEX(Table1[Interés],1,1):Table1[[#This Row],[Interés]]),0), 0)</f>
        <v>1049.9132331598105</v>
      </c>
      <c r="I115" s="11">
        <f>IFERROR(IF(PrestamoNo*PrestamoSi,SaldoR,0), 0)</f>
        <v>-8925.2615616160965</v>
      </c>
    </row>
    <row r="116" spans="2:9" ht="16.2" customHeight="1">
      <c r="B116" s="9" t="str">
        <f>IFERROR(IF(AND(PrestamoNo*PrestamoSi,NPagos&gt;=FilaPago),FilaPago,""), "")</f>
        <v/>
      </c>
      <c r="C116" s="10">
        <f>IFERROR(IF(PrestamoNo*PrestamoSi,FechaPago,FechaInicial), FechaInicial)</f>
        <v>49280</v>
      </c>
      <c r="D116" s="11">
        <f>IFERROR(IF(PrestamoNo*PrestamoSi,CapitalR,""), "")</f>
        <v>-8925.2615616160965</v>
      </c>
      <c r="E116" s="11">
        <f>IFERROR(IF(PrestamoNo*PrestamoSi,PagoMensual,0), 0)</f>
        <v>184.1652205526635</v>
      </c>
      <c r="F116" s="11">
        <f>IFERROR(IF(PrestamoNo*PrestamoSi,PrincipalR,0), 0)</f>
        <v>0</v>
      </c>
      <c r="G116" s="11">
        <f>IFERROR(IF(PrestamoNo*PrestamoSi,Amortizacion,0), 0)</f>
        <v>0</v>
      </c>
      <c r="H116" s="12">
        <f>IFERROR(IF(PrestamoNo*PrestamoSi,SUM(INDEX(Table1[Interés],1,1):Table1[[#This Row],[Interés]]),0), 0)</f>
        <v>1049.9132331598105</v>
      </c>
      <c r="I116" s="11">
        <f>IFERROR(IF(PrestamoNo*PrestamoSi,SaldoR,0), 0)</f>
        <v>-9139.1776540408337</v>
      </c>
    </row>
    <row r="117" spans="2:9" ht="16.2" customHeight="1">
      <c r="B117" s="9" t="str">
        <f>IFERROR(IF(AND(PrestamoNo*PrestamoSi,NPagos&gt;=FilaPago),FilaPago,""), "")</f>
        <v/>
      </c>
      <c r="C117" s="10">
        <f>IFERROR(IF(PrestamoNo*PrestamoSi,FechaPago,FechaInicial), FechaInicial)</f>
        <v>49311</v>
      </c>
      <c r="D117" s="11">
        <f>IFERROR(IF(PrestamoNo*PrestamoSi,CapitalR,""), "")</f>
        <v>-9139.1776540408337</v>
      </c>
      <c r="E117" s="11">
        <f>IFERROR(IF(PrestamoNo*PrestamoSi,PagoMensual,0), 0)</f>
        <v>184.1652205526635</v>
      </c>
      <c r="F117" s="11">
        <f>IFERROR(IF(PrestamoNo*PrestamoSi,PrincipalR,0), 0)</f>
        <v>0</v>
      </c>
      <c r="G117" s="11">
        <f>IFERROR(IF(PrestamoNo*PrestamoSi,Amortizacion,0), 0)</f>
        <v>0</v>
      </c>
      <c r="H117" s="12">
        <f>IFERROR(IF(PrestamoNo*PrestamoSi,SUM(INDEX(Table1[Interés],1,1):Table1[[#This Row],[Interés]]),0), 0)</f>
        <v>1049.9132331598105</v>
      </c>
      <c r="I117" s="11">
        <f>IFERROR(IF(PrestamoNo*PrestamoSi,SaldoR,0), 0)</f>
        <v>-9353.8068001069751</v>
      </c>
    </row>
    <row r="118" spans="2:9" ht="16.2" customHeight="1">
      <c r="B118" s="9" t="str">
        <f>IFERROR(IF(AND(PrestamoNo*PrestamoSi,NPagos&gt;=FilaPago),FilaPago,""), "")</f>
        <v/>
      </c>
      <c r="C118" s="10">
        <f>IFERROR(IF(PrestamoNo*PrestamoSi,FechaPago,FechaInicial), FechaInicial)</f>
        <v>49342</v>
      </c>
      <c r="D118" s="11">
        <f>IFERROR(IF(PrestamoNo*PrestamoSi,CapitalR,""), "")</f>
        <v>-9353.8068001069751</v>
      </c>
      <c r="E118" s="11">
        <f>IFERROR(IF(PrestamoNo*PrestamoSi,PagoMensual,0), 0)</f>
        <v>184.1652205526635</v>
      </c>
      <c r="F118" s="11">
        <f>IFERROR(IF(PrestamoNo*PrestamoSi,PrincipalR,0), 0)</f>
        <v>0</v>
      </c>
      <c r="G118" s="11">
        <f>IFERROR(IF(PrestamoNo*PrestamoSi,Amortizacion,0), 0)</f>
        <v>0</v>
      </c>
      <c r="H118" s="12">
        <f>IFERROR(IF(PrestamoNo*PrestamoSi,SUM(INDEX(Table1[Interés],1,1):Table1[[#This Row],[Interés]]),0), 0)</f>
        <v>1049.9132331598105</v>
      </c>
      <c r="I118" s="11">
        <f>IFERROR(IF(PrestamoNo*PrestamoSi,SaldoR,0), 0)</f>
        <v>-9569.1513766599837</v>
      </c>
    </row>
    <row r="119" spans="2:9" ht="16.2" customHeight="1">
      <c r="B119" s="9" t="str">
        <f>IFERROR(IF(AND(PrestamoNo*PrestamoSi,NPagos&gt;=FilaPago),FilaPago,""), "")</f>
        <v/>
      </c>
      <c r="C119" s="10">
        <f>IFERROR(IF(PrestamoNo*PrestamoSi,FechaPago,FechaInicial), FechaInicial)</f>
        <v>49370</v>
      </c>
      <c r="D119" s="11">
        <f>IFERROR(IF(PrestamoNo*PrestamoSi,CapitalR,""), "")</f>
        <v>-9569.1513766599837</v>
      </c>
      <c r="E119" s="11">
        <f>IFERROR(IF(PrestamoNo*PrestamoSi,PagoMensual,0), 0)</f>
        <v>184.1652205526635</v>
      </c>
      <c r="F119" s="11">
        <f>IFERROR(IF(PrestamoNo*PrestamoSi,PrincipalR,0), 0)</f>
        <v>0</v>
      </c>
      <c r="G119" s="11">
        <f>IFERROR(IF(PrestamoNo*PrestamoSi,Amortizacion,0), 0)</f>
        <v>0</v>
      </c>
      <c r="H119" s="12">
        <f>IFERROR(IF(PrestamoNo*PrestamoSi,SUM(INDEX(Table1[Interés],1,1):Table1[[#This Row],[Interés]]),0), 0)</f>
        <v>1049.9132331598105</v>
      </c>
      <c r="I119" s="11">
        <f>IFERROR(IF(PrestamoNo*PrestamoSi,SaldoR,0), 0)</f>
        <v>-9785.2137684681911</v>
      </c>
    </row>
    <row r="120" spans="2:9" ht="16.2" customHeight="1">
      <c r="B120" s="9" t="str">
        <f>IFERROR(IF(AND(PrestamoNo*PrestamoSi,NPagos&gt;=FilaPago),FilaPago,""), "")</f>
        <v/>
      </c>
      <c r="C120" s="10">
        <f>IFERROR(IF(PrestamoNo*PrestamoSi,FechaPago,FechaInicial), FechaInicial)</f>
        <v>49401</v>
      </c>
      <c r="D120" s="11">
        <f>IFERROR(IF(PrestamoNo*PrestamoSi,CapitalR,""), "")</f>
        <v>-9785.2137684681911</v>
      </c>
      <c r="E120" s="11">
        <f>IFERROR(IF(PrestamoNo*PrestamoSi,PagoMensual,0), 0)</f>
        <v>184.1652205526635</v>
      </c>
      <c r="F120" s="11">
        <f>IFERROR(IF(PrestamoNo*PrestamoSi,PrincipalR,0), 0)</f>
        <v>0</v>
      </c>
      <c r="G120" s="11">
        <f>IFERROR(IF(PrestamoNo*PrestamoSi,Amortizacion,0), 0)</f>
        <v>0</v>
      </c>
      <c r="H120" s="12">
        <f>IFERROR(IF(PrestamoNo*PrestamoSi,SUM(INDEX(Table1[Interés],1,1):Table1[[#This Row],[Interés]]),0), 0)</f>
        <v>1049.9132331598105</v>
      </c>
      <c r="I120" s="11">
        <f>IFERROR(IF(PrestamoNo*PrestamoSi,SaldoR,0), 0)</f>
        <v>-10001.996368249092</v>
      </c>
    </row>
    <row r="121" spans="2:9" ht="16.2" customHeight="1">
      <c r="B121" s="9" t="str">
        <f>IFERROR(IF(AND(PrestamoNo*PrestamoSi,NPagos&gt;=FilaPago),FilaPago,""), "")</f>
        <v/>
      </c>
      <c r="C121" s="10">
        <f>IFERROR(IF(PrestamoNo*PrestamoSi,FechaPago,FechaInicial), FechaInicial)</f>
        <v>49431</v>
      </c>
      <c r="D121" s="11">
        <f>IFERROR(IF(PrestamoNo*PrestamoSi,CapitalR,""), "")</f>
        <v>-10001.996368249092</v>
      </c>
      <c r="E121" s="11">
        <f>IFERROR(IF(PrestamoNo*PrestamoSi,PagoMensual,0), 0)</f>
        <v>184.1652205526635</v>
      </c>
      <c r="F121" s="11">
        <f>IFERROR(IF(PrestamoNo*PrestamoSi,PrincipalR,0), 0)</f>
        <v>0</v>
      </c>
      <c r="G121" s="11">
        <f>IFERROR(IF(PrestamoNo*PrestamoSi,Amortizacion,0), 0)</f>
        <v>0</v>
      </c>
      <c r="H121" s="12">
        <f>IFERROR(IF(PrestamoNo*PrestamoSi,SUM(INDEX(Table1[Interés],1,1):Table1[[#This Row],[Interés]]),0), 0)</f>
        <v>1049.9132331598105</v>
      </c>
      <c r="I121" s="11">
        <f>IFERROR(IF(PrestamoNo*PrestamoSi,SaldoR,0), 0)</f>
        <v>-10219.501576695935</v>
      </c>
    </row>
    <row r="122" spans="2:9" ht="16.2" customHeight="1">
      <c r="B122" s="9" t="str">
        <f>IFERROR(IF(AND(PrestamoNo*PrestamoSi,NPagos&gt;=FilaPago),FilaPago,""), "")</f>
        <v/>
      </c>
      <c r="C122" s="10">
        <f>IFERROR(IF(PrestamoNo*PrestamoSi,FechaPago,FechaInicial), FechaInicial)</f>
        <v>49462</v>
      </c>
      <c r="D122" s="11">
        <f>IFERROR(IF(PrestamoNo*PrestamoSi,CapitalR,""), "")</f>
        <v>-10219.501576695935</v>
      </c>
      <c r="E122" s="11">
        <f>IFERROR(IF(PrestamoNo*PrestamoSi,PagoMensual,0), 0)</f>
        <v>184.1652205526635</v>
      </c>
      <c r="F122" s="11">
        <f>IFERROR(IF(PrestamoNo*PrestamoSi,PrincipalR,0), 0)</f>
        <v>0</v>
      </c>
      <c r="G122" s="11">
        <f>IFERROR(IF(PrestamoNo*PrestamoSi,Amortizacion,0), 0)</f>
        <v>0</v>
      </c>
      <c r="H122" s="12">
        <f>IFERROR(IF(PrestamoNo*PrestamoSi,SUM(INDEX(Table1[Interés],1,1):Table1[[#This Row],[Interés]]),0), 0)</f>
        <v>1049.9132331598105</v>
      </c>
      <c r="I122" s="11">
        <f>IFERROR(IF(PrestamoNo*PrestamoSi,SaldoR,0), 0)</f>
        <v>-10437.731802504248</v>
      </c>
    </row>
    <row r="123" spans="2:9" ht="16.2" customHeight="1">
      <c r="B123" s="9" t="str">
        <f>IFERROR(IF(AND(PrestamoNo*PrestamoSi,NPagos&gt;=FilaPago),FilaPago,""), "")</f>
        <v/>
      </c>
      <c r="C123" s="10">
        <f>IFERROR(IF(PrestamoNo*PrestamoSi,FechaPago,FechaInicial), FechaInicial)</f>
        <v>49492</v>
      </c>
      <c r="D123" s="11">
        <f>IFERROR(IF(PrestamoNo*PrestamoSi,CapitalR,""), "")</f>
        <v>-10437.731802504248</v>
      </c>
      <c r="E123" s="11">
        <f>IFERROR(IF(PrestamoNo*PrestamoSi,PagoMensual,0), 0)</f>
        <v>184.1652205526635</v>
      </c>
      <c r="F123" s="11">
        <f>IFERROR(IF(PrestamoNo*PrestamoSi,PrincipalR,0), 0)</f>
        <v>0</v>
      </c>
      <c r="G123" s="11">
        <f>IFERROR(IF(PrestamoNo*PrestamoSi,Amortizacion,0), 0)</f>
        <v>0</v>
      </c>
      <c r="H123" s="12">
        <f>IFERROR(IF(PrestamoNo*PrestamoSi,SUM(INDEX(Table1[Interés],1,1):Table1[[#This Row],[Interés]]),0), 0)</f>
        <v>1049.9132331598105</v>
      </c>
      <c r="I123" s="11">
        <f>IFERROR(IF(PrestamoNo*PrestamoSi,SaldoR,0), 0)</f>
        <v>-10656.689462398601</v>
      </c>
    </row>
    <row r="124" spans="2:9" ht="16.2" customHeight="1">
      <c r="B124" s="9" t="str">
        <f>IFERROR(IF(AND(PrestamoNo*PrestamoSi,NPagos&gt;=FilaPago),FilaPago,""), "")</f>
        <v/>
      </c>
      <c r="C124" s="10">
        <f>IFERROR(IF(PrestamoNo*PrestamoSi,FechaPago,FechaInicial), FechaInicial)</f>
        <v>49523</v>
      </c>
      <c r="D124" s="11">
        <f>IFERROR(IF(PrestamoNo*PrestamoSi,CapitalR,""), "")</f>
        <v>-10656.689462398601</v>
      </c>
      <c r="E124" s="11">
        <f>IFERROR(IF(PrestamoNo*PrestamoSi,PagoMensual,0), 0)</f>
        <v>184.1652205526635</v>
      </c>
      <c r="F124" s="11">
        <f>IFERROR(IF(PrestamoNo*PrestamoSi,PrincipalR,0), 0)</f>
        <v>0</v>
      </c>
      <c r="G124" s="11">
        <f>IFERROR(IF(PrestamoNo*PrestamoSi,Amortizacion,0), 0)</f>
        <v>0</v>
      </c>
      <c r="H124" s="12">
        <f>IFERROR(IF(PrestamoNo*PrestamoSi,SUM(INDEX(Table1[Interés],1,1):Table1[[#This Row],[Interés]]),0), 0)</f>
        <v>1049.9132331598105</v>
      </c>
      <c r="I124" s="11">
        <f>IFERROR(IF(PrestamoNo*PrestamoSi,SaldoR,0), 0)</f>
        <v>-10876.376981159261</v>
      </c>
    </row>
    <row r="125" spans="2:9" ht="16.2" customHeight="1">
      <c r="B125" s="9" t="str">
        <f>IFERROR(IF(AND(PrestamoNo*PrestamoSi,NPagos&gt;=FilaPago),FilaPago,""), "")</f>
        <v/>
      </c>
      <c r="C125" s="10">
        <f>IFERROR(IF(PrestamoNo*PrestamoSi,FechaPago,FechaInicial), FechaInicial)</f>
        <v>49554</v>
      </c>
      <c r="D125" s="11">
        <f>IFERROR(IF(PrestamoNo*PrestamoSi,CapitalR,""), "")</f>
        <v>-10876.376981159261</v>
      </c>
      <c r="E125" s="11">
        <f>IFERROR(IF(PrestamoNo*PrestamoSi,PagoMensual,0), 0)</f>
        <v>184.1652205526635</v>
      </c>
      <c r="F125" s="11">
        <f>IFERROR(IF(PrestamoNo*PrestamoSi,PrincipalR,0), 0)</f>
        <v>0</v>
      </c>
      <c r="G125" s="11">
        <f>IFERROR(IF(PrestamoNo*PrestamoSi,Amortizacion,0), 0)</f>
        <v>0</v>
      </c>
      <c r="H125" s="12">
        <f>IFERROR(IF(PrestamoNo*PrestamoSi,SUM(INDEX(Table1[Interés],1,1):Table1[[#This Row],[Interés]]),0), 0)</f>
        <v>1049.9132331598105</v>
      </c>
      <c r="I125" s="11">
        <f>IFERROR(IF(PrestamoNo*PrestamoSi,SaldoR,0), 0)</f>
        <v>-11096.796791649142</v>
      </c>
    </row>
    <row r="126" spans="2:9" ht="16.2" customHeight="1">
      <c r="B126" s="9" t="str">
        <f>IFERROR(IF(AND(PrestamoNo*PrestamoSi,NPagos&gt;=FilaPago),FilaPago,""), "")</f>
        <v/>
      </c>
      <c r="C126" s="10">
        <f>IFERROR(IF(PrestamoNo*PrestamoSi,FechaPago,FechaInicial), FechaInicial)</f>
        <v>49584</v>
      </c>
      <c r="D126" s="11">
        <f>IFERROR(IF(PrestamoNo*PrestamoSi,CapitalR,""), "")</f>
        <v>-11096.796791649142</v>
      </c>
      <c r="E126" s="11">
        <f>IFERROR(IF(PrestamoNo*PrestamoSi,PagoMensual,0), 0)</f>
        <v>184.1652205526635</v>
      </c>
      <c r="F126" s="11">
        <f>IFERROR(IF(PrestamoNo*PrestamoSi,PrincipalR,0), 0)</f>
        <v>0</v>
      </c>
      <c r="G126" s="11">
        <f>IFERROR(IF(PrestamoNo*PrestamoSi,Amortizacion,0), 0)</f>
        <v>0</v>
      </c>
      <c r="H126" s="12">
        <f>IFERROR(IF(PrestamoNo*PrestamoSi,SUM(INDEX(Table1[Interés],1,1):Table1[[#This Row],[Interés]]),0), 0)</f>
        <v>1049.9132331598105</v>
      </c>
      <c r="I126" s="11">
        <f>IFERROR(IF(PrestamoNo*PrestamoSi,SaldoR,0), 0)</f>
        <v>-11317.951334840631</v>
      </c>
    </row>
    <row r="127" spans="2:9" ht="16.2" customHeight="1">
      <c r="B127" s="9" t="str">
        <f>IFERROR(IF(AND(PrestamoNo*PrestamoSi,NPagos&gt;=FilaPago),FilaPago,""), "")</f>
        <v/>
      </c>
      <c r="C127" s="10">
        <f>IFERROR(IF(PrestamoNo*PrestamoSi,FechaPago,FechaInicial), FechaInicial)</f>
        <v>49615</v>
      </c>
      <c r="D127" s="11">
        <f>IFERROR(IF(PrestamoNo*PrestamoSi,CapitalR,""), "")</f>
        <v>-11317.951334840631</v>
      </c>
      <c r="E127" s="11">
        <f>IFERROR(IF(PrestamoNo*PrestamoSi,PagoMensual,0), 0)</f>
        <v>184.1652205526635</v>
      </c>
      <c r="F127" s="11">
        <f>IFERROR(IF(PrestamoNo*PrestamoSi,PrincipalR,0), 0)</f>
        <v>0</v>
      </c>
      <c r="G127" s="11">
        <f>IFERROR(IF(PrestamoNo*PrestamoSi,Amortizacion,0), 0)</f>
        <v>0</v>
      </c>
      <c r="H127" s="12">
        <f>IFERROR(IF(PrestamoNo*PrestamoSi,SUM(INDEX(Table1[Interés],1,1):Table1[[#This Row],[Interés]]),0), 0)</f>
        <v>1049.9132331598105</v>
      </c>
      <c r="I127" s="11">
        <f>IFERROR(IF(PrestamoNo*PrestamoSi,SaldoR,0), 0)</f>
        <v>-11539.84305984276</v>
      </c>
    </row>
    <row r="128" spans="2:9" ht="16.2" customHeight="1">
      <c r="B128" s="9" t="str">
        <f>IFERROR(IF(AND(PrestamoNo*PrestamoSi,NPagos&gt;=FilaPago),FilaPago,""), "")</f>
        <v/>
      </c>
      <c r="C128" s="10">
        <f>IFERROR(IF(PrestamoNo*PrestamoSi,FechaPago,FechaInicial), FechaInicial)</f>
        <v>49645</v>
      </c>
      <c r="D128" s="11">
        <f>IFERROR(IF(PrestamoNo*PrestamoSi,CapitalR,""), "")</f>
        <v>-11539.84305984276</v>
      </c>
      <c r="E128" s="11">
        <f>IFERROR(IF(PrestamoNo*PrestamoSi,PagoMensual,0), 0)</f>
        <v>184.1652205526635</v>
      </c>
      <c r="F128" s="11">
        <f>IFERROR(IF(PrestamoNo*PrestamoSi,PrincipalR,0), 0)</f>
        <v>0</v>
      </c>
      <c r="G128" s="11">
        <f>IFERROR(IF(PrestamoNo*PrestamoSi,Amortizacion,0), 0)</f>
        <v>0</v>
      </c>
      <c r="H128" s="12">
        <f>IFERROR(IF(PrestamoNo*PrestamoSi,SUM(INDEX(Table1[Interés],1,1):Table1[[#This Row],[Interés]]),0), 0)</f>
        <v>1049.9132331598105</v>
      </c>
      <c r="I128" s="11">
        <f>IFERROR(IF(PrestamoNo*PrestamoSi,SaldoR,0), 0)</f>
        <v>-11762.474423928255</v>
      </c>
    </row>
    <row r="129" spans="2:9" ht="16.2" customHeight="1">
      <c r="B129" s="9" t="str">
        <f>IFERROR(IF(AND(PrestamoNo*PrestamoSi,NPagos&gt;=FilaPago),FilaPago,""), "")</f>
        <v/>
      </c>
      <c r="C129" s="10">
        <f>IFERROR(IF(PrestamoNo*PrestamoSi,FechaPago,FechaInicial), FechaInicial)</f>
        <v>49676</v>
      </c>
      <c r="D129" s="11">
        <f>IFERROR(IF(PrestamoNo*PrestamoSi,CapitalR,""), "")</f>
        <v>-11762.474423928255</v>
      </c>
      <c r="E129" s="11">
        <f>IFERROR(IF(PrestamoNo*PrestamoSi,PagoMensual,0), 0)</f>
        <v>184.1652205526635</v>
      </c>
      <c r="F129" s="11">
        <f>IFERROR(IF(PrestamoNo*PrestamoSi,PrincipalR,0), 0)</f>
        <v>0</v>
      </c>
      <c r="G129" s="11">
        <f>IFERROR(IF(PrestamoNo*PrestamoSi,Amortizacion,0), 0)</f>
        <v>0</v>
      </c>
      <c r="H129" s="12">
        <f>IFERROR(IF(PrestamoNo*PrestamoSi,SUM(INDEX(Table1[Interés],1,1):Table1[[#This Row],[Interés]]),0), 0)</f>
        <v>1049.9132331598105</v>
      </c>
      <c r="I129" s="11">
        <f>IFERROR(IF(PrestamoNo*PrestamoSi,SaldoR,0), 0)</f>
        <v>-11985.847892560687</v>
      </c>
    </row>
    <row r="130" spans="2:9" ht="16.2" customHeight="1">
      <c r="B130" s="9" t="str">
        <f>IFERROR(IF(AND(PrestamoNo*PrestamoSi,NPagos&gt;=FilaPago),FilaPago,""), "")</f>
        <v/>
      </c>
      <c r="C130" s="10">
        <f>IFERROR(IF(PrestamoNo*PrestamoSi,FechaPago,FechaInicial), FechaInicial)</f>
        <v>49707</v>
      </c>
      <c r="D130" s="11">
        <f>IFERROR(IF(PrestamoNo*PrestamoSi,CapitalR,""), "")</f>
        <v>-11985.847892560687</v>
      </c>
      <c r="E130" s="11">
        <f>IFERROR(IF(PrestamoNo*PrestamoSi,PagoMensual,0), 0)</f>
        <v>184.1652205526635</v>
      </c>
      <c r="F130" s="11">
        <f>IFERROR(IF(PrestamoNo*PrestamoSi,PrincipalR,0), 0)</f>
        <v>0</v>
      </c>
      <c r="G130" s="11">
        <f>IFERROR(IF(PrestamoNo*PrestamoSi,Amortizacion,0), 0)</f>
        <v>0</v>
      </c>
      <c r="H130" s="12">
        <f>IFERROR(IF(PrestamoNo*PrestamoSi,SUM(INDEX(Table1[Interés],1,1):Table1[[#This Row],[Interés]]),0), 0)</f>
        <v>1049.9132331598105</v>
      </c>
      <c r="I130" s="11">
        <f>IFERROR(IF(PrestamoNo*PrestamoSi,SaldoR,0), 0)</f>
        <v>-12209.965939421878</v>
      </c>
    </row>
    <row r="131" spans="2:9" ht="16.2" customHeight="1">
      <c r="B131" s="9" t="str">
        <f>IFERROR(IF(AND(PrestamoNo*PrestamoSi,NPagos&gt;=FilaPago),FilaPago,""), "")</f>
        <v/>
      </c>
      <c r="C131" s="10">
        <f>IFERROR(IF(PrestamoNo*PrestamoSi,FechaPago,FechaInicial), FechaInicial)</f>
        <v>49736</v>
      </c>
      <c r="D131" s="11">
        <f>IFERROR(IF(PrestamoNo*PrestamoSi,CapitalR,""), "")</f>
        <v>-12209.965939421878</v>
      </c>
      <c r="E131" s="11">
        <f>IFERROR(IF(PrestamoNo*PrestamoSi,PagoMensual,0), 0)</f>
        <v>184.1652205526635</v>
      </c>
      <c r="F131" s="11">
        <f>IFERROR(IF(PrestamoNo*PrestamoSi,PrincipalR,0), 0)</f>
        <v>0</v>
      </c>
      <c r="G131" s="11">
        <f>IFERROR(IF(PrestamoNo*PrestamoSi,Amortizacion,0), 0)</f>
        <v>0</v>
      </c>
      <c r="H131" s="12">
        <f>IFERROR(IF(PrestamoNo*PrestamoSi,SUM(INDEX(Table1[Interés],1,1):Table1[[#This Row],[Interés]]),0), 0)</f>
        <v>1049.9132331598105</v>
      </c>
      <c r="I131" s="11">
        <f>IFERROR(IF(PrestamoNo*PrestamoSi,SaldoR,0), 0)</f>
        <v>-12434.831046439291</v>
      </c>
    </row>
    <row r="132" spans="2:9" ht="16.2" customHeight="1">
      <c r="B132" s="9" t="str">
        <f>IFERROR(IF(AND(PrestamoNo*PrestamoSi,NPagos&gt;=FilaPago),FilaPago,""), "")</f>
        <v/>
      </c>
      <c r="C132" s="10">
        <f>IFERROR(IF(PrestamoNo*PrestamoSi,FechaPago,FechaInicial), FechaInicial)</f>
        <v>49767</v>
      </c>
      <c r="D132" s="11">
        <f>IFERROR(IF(PrestamoNo*PrestamoSi,CapitalR,""), "")</f>
        <v>-12434.831046439291</v>
      </c>
      <c r="E132" s="11">
        <f>IFERROR(IF(PrestamoNo*PrestamoSi,PagoMensual,0), 0)</f>
        <v>184.1652205526635</v>
      </c>
      <c r="F132" s="11">
        <f>IFERROR(IF(PrestamoNo*PrestamoSi,PrincipalR,0), 0)</f>
        <v>0</v>
      </c>
      <c r="G132" s="11">
        <f>IFERROR(IF(PrestamoNo*PrestamoSi,Amortizacion,0), 0)</f>
        <v>0</v>
      </c>
      <c r="H132" s="12">
        <f>IFERROR(IF(PrestamoNo*PrestamoSi,SUM(INDEX(Table1[Interés],1,1):Table1[[#This Row],[Interés]]),0), 0)</f>
        <v>1049.9132331598105</v>
      </c>
      <c r="I132" s="11">
        <f>IFERROR(IF(PrestamoNo*PrestamoSi,SaldoR,0), 0)</f>
        <v>-12660.445703813421</v>
      </c>
    </row>
    <row r="133" spans="2:9" ht="16.2" customHeight="1">
      <c r="B133" s="9" t="str">
        <f>IFERROR(IF(AND(PrestamoNo*PrestamoSi,NPagos&gt;=FilaPago),FilaPago,""), "")</f>
        <v/>
      </c>
      <c r="C133" s="10">
        <f>IFERROR(IF(PrestamoNo*PrestamoSi,FechaPago,FechaInicial), FechaInicial)</f>
        <v>49797</v>
      </c>
      <c r="D133" s="11">
        <f>IFERROR(IF(PrestamoNo*PrestamoSi,CapitalR,""), "")</f>
        <v>-12660.445703813421</v>
      </c>
      <c r="E133" s="11">
        <f>IFERROR(IF(PrestamoNo*PrestamoSi,PagoMensual,0), 0)</f>
        <v>184.1652205526635</v>
      </c>
      <c r="F133" s="11">
        <f>IFERROR(IF(PrestamoNo*PrestamoSi,PrincipalR,0), 0)</f>
        <v>0</v>
      </c>
      <c r="G133" s="11">
        <f>IFERROR(IF(PrestamoNo*PrestamoSi,Amortizacion,0), 0)</f>
        <v>0</v>
      </c>
      <c r="H133" s="12">
        <f>IFERROR(IF(PrestamoNo*PrestamoSi,SUM(INDEX(Table1[Interés],1,1):Table1[[#This Row],[Interés]]),0), 0)</f>
        <v>1049.9132331598105</v>
      </c>
      <c r="I133" s="11">
        <f>IFERROR(IF(PrestamoNo*PrestamoSi,SaldoR,0), 0)</f>
        <v>-12886.81241004547</v>
      </c>
    </row>
    <row r="134" spans="2:9" ht="16.2" customHeight="1">
      <c r="B134" s="9" t="str">
        <f>IFERROR(IF(AND(PrestamoNo*PrestamoSi,NPagos&gt;=FilaPago),FilaPago,""), "")</f>
        <v/>
      </c>
      <c r="C134" s="10">
        <f>IFERROR(IF(PrestamoNo*PrestamoSi,FechaPago,FechaInicial), FechaInicial)</f>
        <v>49828</v>
      </c>
      <c r="D134" s="11">
        <f>IFERROR(IF(PrestamoNo*PrestamoSi,CapitalR,""), "")</f>
        <v>-12886.81241004547</v>
      </c>
      <c r="E134" s="11">
        <f>IFERROR(IF(PrestamoNo*PrestamoSi,PagoMensual,0), 0)</f>
        <v>184.1652205526635</v>
      </c>
      <c r="F134" s="11">
        <f>IFERROR(IF(PrestamoNo*PrestamoSi,PrincipalR,0), 0)</f>
        <v>0</v>
      </c>
      <c r="G134" s="11">
        <f>IFERROR(IF(PrestamoNo*PrestamoSi,Amortizacion,0), 0)</f>
        <v>0</v>
      </c>
      <c r="H134" s="12">
        <f>IFERROR(IF(PrestamoNo*PrestamoSi,SUM(INDEX(Table1[Interés],1,1):Table1[[#This Row],[Interés]]),0), 0)</f>
        <v>1049.9132331598105</v>
      </c>
      <c r="I134" s="11">
        <f>IFERROR(IF(PrestamoNo*PrestamoSi,SaldoR,0), 0)</f>
        <v>-13113.93367196496</v>
      </c>
    </row>
    <row r="135" spans="2:9" ht="16.2" customHeight="1">
      <c r="B135" s="9" t="str">
        <f>IFERROR(IF(AND(PrestamoNo*PrestamoSi,NPagos&gt;=FilaPago),FilaPago,""), "")</f>
        <v/>
      </c>
      <c r="C135" s="10">
        <f>IFERROR(IF(PrestamoNo*PrestamoSi,FechaPago,FechaInicial), FechaInicial)</f>
        <v>49858</v>
      </c>
      <c r="D135" s="11">
        <f>IFERROR(IF(PrestamoNo*PrestamoSi,CapitalR,""), "")</f>
        <v>-13113.93367196496</v>
      </c>
      <c r="E135" s="11">
        <f>IFERROR(IF(PrestamoNo*PrestamoSi,PagoMensual,0), 0)</f>
        <v>184.1652205526635</v>
      </c>
      <c r="F135" s="11">
        <f>IFERROR(IF(PrestamoNo*PrestamoSi,PrincipalR,0), 0)</f>
        <v>0</v>
      </c>
      <c r="G135" s="11">
        <f>IFERROR(IF(PrestamoNo*PrestamoSi,Amortizacion,0), 0)</f>
        <v>0</v>
      </c>
      <c r="H135" s="12">
        <f>IFERROR(IF(PrestamoNo*PrestamoSi,SUM(INDEX(Table1[Interés],1,1):Table1[[#This Row],[Interés]]),0), 0)</f>
        <v>1049.9132331598105</v>
      </c>
      <c r="I135" s="11">
        <f>IFERROR(IF(PrestamoNo*PrestamoSi,SaldoR,0), 0)</f>
        <v>-13341.812004757492</v>
      </c>
    </row>
    <row r="136" spans="2:9" ht="16.2" customHeight="1">
      <c r="B136" s="9" t="str">
        <f>IFERROR(IF(AND(PrestamoNo*PrestamoSi,NPagos&gt;=FilaPago),FilaPago,""), "")</f>
        <v/>
      </c>
      <c r="C136" s="10">
        <f>IFERROR(IF(PrestamoNo*PrestamoSi,FechaPago,FechaInicial), FechaInicial)</f>
        <v>49889</v>
      </c>
      <c r="D136" s="11">
        <f>IFERROR(IF(PrestamoNo*PrestamoSi,CapitalR,""), "")</f>
        <v>-13341.812004757492</v>
      </c>
      <c r="E136" s="11">
        <f>IFERROR(IF(PrestamoNo*PrestamoSi,PagoMensual,0), 0)</f>
        <v>184.1652205526635</v>
      </c>
      <c r="F136" s="11">
        <f>IFERROR(IF(PrestamoNo*PrestamoSi,PrincipalR,0), 0)</f>
        <v>0</v>
      </c>
      <c r="G136" s="11">
        <f>IFERROR(IF(PrestamoNo*PrestamoSi,Amortizacion,0), 0)</f>
        <v>0</v>
      </c>
      <c r="H136" s="12">
        <f>IFERROR(IF(PrestamoNo*PrestamoSi,SUM(INDEX(Table1[Interés],1,1):Table1[[#This Row],[Interés]]),0), 0)</f>
        <v>1049.9132331598105</v>
      </c>
      <c r="I136" s="11">
        <f>IFERROR(IF(PrestamoNo*PrestamoSi,SaldoR,0), 0)</f>
        <v>-13570.449931992702</v>
      </c>
    </row>
    <row r="137" spans="2:9" ht="16.2" customHeight="1">
      <c r="B137" s="9" t="str">
        <f>IFERROR(IF(AND(PrestamoNo*PrestamoSi,NPagos&gt;=FilaPago),FilaPago,""), "")</f>
        <v/>
      </c>
      <c r="C137" s="10">
        <f>IFERROR(IF(PrestamoNo*PrestamoSi,FechaPago,FechaInicial), FechaInicial)</f>
        <v>49920</v>
      </c>
      <c r="D137" s="11">
        <f>IFERROR(IF(PrestamoNo*PrestamoSi,CapitalR,""), "")</f>
        <v>-13570.449931992702</v>
      </c>
      <c r="E137" s="11">
        <f>IFERROR(IF(PrestamoNo*PrestamoSi,PagoMensual,0), 0)</f>
        <v>184.1652205526635</v>
      </c>
      <c r="F137" s="11">
        <f>IFERROR(IF(PrestamoNo*PrestamoSi,PrincipalR,0), 0)</f>
        <v>0</v>
      </c>
      <c r="G137" s="11">
        <f>IFERROR(IF(PrestamoNo*PrestamoSi,Amortizacion,0), 0)</f>
        <v>0</v>
      </c>
      <c r="H137" s="12">
        <f>IFERROR(IF(PrestamoNo*PrestamoSi,SUM(INDEX(Table1[Interés],1,1):Table1[[#This Row],[Interés]]),0), 0)</f>
        <v>1049.9132331598105</v>
      </c>
      <c r="I137" s="11">
        <f>IFERROR(IF(PrestamoNo*PrestamoSi,SaldoR,0), 0)</f>
        <v>-13799.849985652019</v>
      </c>
    </row>
    <row r="138" spans="2:9" ht="16.2" customHeight="1">
      <c r="B138" s="9" t="str">
        <f>IFERROR(IF(AND(PrestamoNo*PrestamoSi,NPagos&gt;=FilaPago),FilaPago,""), "")</f>
        <v/>
      </c>
      <c r="C138" s="10">
        <f>IFERROR(IF(PrestamoNo*PrestamoSi,FechaPago,FechaInicial), FechaInicial)</f>
        <v>49950</v>
      </c>
      <c r="D138" s="11">
        <f>IFERROR(IF(PrestamoNo*PrestamoSi,CapitalR,""), "")</f>
        <v>-13799.849985652019</v>
      </c>
      <c r="E138" s="11">
        <f>IFERROR(IF(PrestamoNo*PrestamoSi,PagoMensual,0), 0)</f>
        <v>184.1652205526635</v>
      </c>
      <c r="F138" s="11">
        <f>IFERROR(IF(PrestamoNo*PrestamoSi,PrincipalR,0), 0)</f>
        <v>0</v>
      </c>
      <c r="G138" s="11">
        <f>IFERROR(IF(PrestamoNo*PrestamoSi,Amortizacion,0), 0)</f>
        <v>0</v>
      </c>
      <c r="H138" s="12">
        <f>IFERROR(IF(PrestamoNo*PrestamoSi,SUM(INDEX(Table1[Interés],1,1):Table1[[#This Row],[Interés]]),0), 0)</f>
        <v>1049.9132331598105</v>
      </c>
      <c r="I138" s="11">
        <f>IFERROR(IF(PrestamoNo*PrestamoSi,SaldoR,0), 0)</f>
        <v>-14030.014706156866</v>
      </c>
    </row>
    <row r="139" spans="2:9" ht="16.2" customHeight="1">
      <c r="B139" s="9" t="str">
        <f>IFERROR(IF(AND(PrestamoNo*PrestamoSi,NPagos&gt;=FilaPago),FilaPago,""), "")</f>
        <v/>
      </c>
      <c r="C139" s="10">
        <f>IFERROR(IF(PrestamoNo*PrestamoSi,FechaPago,FechaInicial), FechaInicial)</f>
        <v>49981</v>
      </c>
      <c r="D139" s="11">
        <f>IFERROR(IF(PrestamoNo*PrestamoSi,CapitalR,""), "")</f>
        <v>-14030.014706156866</v>
      </c>
      <c r="E139" s="11">
        <f>IFERROR(IF(PrestamoNo*PrestamoSi,PagoMensual,0), 0)</f>
        <v>184.1652205526635</v>
      </c>
      <c r="F139" s="11">
        <f>IFERROR(IF(PrestamoNo*PrestamoSi,PrincipalR,0), 0)</f>
        <v>0</v>
      </c>
      <c r="G139" s="11">
        <f>IFERROR(IF(PrestamoNo*PrestamoSi,Amortizacion,0), 0)</f>
        <v>0</v>
      </c>
      <c r="H139" s="12">
        <f>IFERROR(IF(PrestamoNo*PrestamoSi,SUM(INDEX(Table1[Interés],1,1):Table1[[#This Row],[Interés]]),0), 0)</f>
        <v>1049.9132331598105</v>
      </c>
      <c r="I139" s="11">
        <f>IFERROR(IF(PrestamoNo*PrestamoSi,SaldoR,0), 0)</f>
        <v>-14260.946642396724</v>
      </c>
    </row>
    <row r="140" spans="2:9" ht="16.2" customHeight="1">
      <c r="B140" s="9" t="str">
        <f>IFERROR(IF(AND(PrestamoNo*PrestamoSi,NPagos&gt;=FilaPago),FilaPago,""), "")</f>
        <v/>
      </c>
      <c r="C140" s="10">
        <f>IFERROR(IF(PrestamoNo*PrestamoSi,FechaPago,FechaInicial), FechaInicial)</f>
        <v>50011</v>
      </c>
      <c r="D140" s="11">
        <f>IFERROR(IF(PrestamoNo*PrestamoSi,CapitalR,""), "")</f>
        <v>-14260.946642396724</v>
      </c>
      <c r="E140" s="11">
        <f>IFERROR(IF(PrestamoNo*PrestamoSi,PagoMensual,0), 0)</f>
        <v>184.1652205526635</v>
      </c>
      <c r="F140" s="11">
        <f>IFERROR(IF(PrestamoNo*PrestamoSi,PrincipalR,0), 0)</f>
        <v>0</v>
      </c>
      <c r="G140" s="11">
        <f>IFERROR(IF(PrestamoNo*PrestamoSi,Amortizacion,0), 0)</f>
        <v>0</v>
      </c>
      <c r="H140" s="12">
        <f>IFERROR(IF(PrestamoNo*PrestamoSi,SUM(INDEX(Table1[Interés],1,1):Table1[[#This Row],[Interés]]),0), 0)</f>
        <v>1049.9132331598105</v>
      </c>
      <c r="I140" s="11">
        <f>IFERROR(IF(PrestamoNo*PrestamoSi,SaldoR,0), 0)</f>
        <v>-14492.648351757387</v>
      </c>
    </row>
    <row r="141" spans="2:9" ht="16.2" customHeight="1">
      <c r="B141" s="9" t="str">
        <f>IFERROR(IF(AND(PrestamoNo*PrestamoSi,NPagos&gt;=FilaPago),FilaPago,""), "")</f>
        <v/>
      </c>
      <c r="C141" s="10">
        <f>IFERROR(IF(PrestamoNo*PrestamoSi,FechaPago,FechaInicial), FechaInicial)</f>
        <v>50042</v>
      </c>
      <c r="D141" s="11">
        <f>IFERROR(IF(PrestamoNo*PrestamoSi,CapitalR,""), "")</f>
        <v>-14492.648351757387</v>
      </c>
      <c r="E141" s="11">
        <f>IFERROR(IF(PrestamoNo*PrestamoSi,PagoMensual,0), 0)</f>
        <v>184.1652205526635</v>
      </c>
      <c r="F141" s="11">
        <f>IFERROR(IF(PrestamoNo*PrestamoSi,PrincipalR,0), 0)</f>
        <v>0</v>
      </c>
      <c r="G141" s="11">
        <f>IFERROR(IF(PrestamoNo*PrestamoSi,Amortizacion,0), 0)</f>
        <v>0</v>
      </c>
      <c r="H141" s="12">
        <f>IFERROR(IF(PrestamoNo*PrestamoSi,SUM(INDEX(Table1[Interés],1,1):Table1[[#This Row],[Interés]]),0), 0)</f>
        <v>1049.9132331598105</v>
      </c>
      <c r="I141" s="11">
        <f>IFERROR(IF(PrestamoNo*PrestamoSi,SaldoR,0), 0)</f>
        <v>-14725.12240014925</v>
      </c>
    </row>
    <row r="142" spans="2:9" ht="16.2" customHeight="1">
      <c r="B142" s="9" t="str">
        <f>IFERROR(IF(AND(PrestamoNo*PrestamoSi,NPagos&gt;=FilaPago),FilaPago,""), "")</f>
        <v/>
      </c>
      <c r="C142" s="10">
        <f>IFERROR(IF(PrestamoNo*PrestamoSi,FechaPago,FechaInicial), FechaInicial)</f>
        <v>50073</v>
      </c>
      <c r="D142" s="11">
        <f>IFERROR(IF(PrestamoNo*PrestamoSi,CapitalR,""), "")</f>
        <v>-14725.12240014925</v>
      </c>
      <c r="E142" s="11">
        <f>IFERROR(IF(PrestamoNo*PrestamoSi,PagoMensual,0), 0)</f>
        <v>184.1652205526635</v>
      </c>
      <c r="F142" s="11">
        <f>IFERROR(IF(PrestamoNo*PrestamoSi,PrincipalR,0), 0)</f>
        <v>0</v>
      </c>
      <c r="G142" s="11">
        <f>IFERROR(IF(PrestamoNo*PrestamoSi,Amortizacion,0), 0)</f>
        <v>0</v>
      </c>
      <c r="H142" s="12">
        <f>IFERROR(IF(PrestamoNo*PrestamoSi,SUM(INDEX(Table1[Interés],1,1):Table1[[#This Row],[Interés]]),0), 0)</f>
        <v>1049.9132331598105</v>
      </c>
      <c r="I142" s="11">
        <f>IFERROR(IF(PrestamoNo*PrestamoSi,SaldoR,0), 0)</f>
        <v>-14958.371362035745</v>
      </c>
    </row>
    <row r="143" spans="2:9" ht="16.2" customHeight="1">
      <c r="B143" s="9" t="str">
        <f>IFERROR(IF(AND(PrestamoNo*PrestamoSi,NPagos&gt;=FilaPago),FilaPago,""), "")</f>
        <v/>
      </c>
      <c r="C143" s="10">
        <f>IFERROR(IF(PrestamoNo*PrestamoSi,FechaPago,FechaInicial), FechaInicial)</f>
        <v>50101</v>
      </c>
      <c r="D143" s="11">
        <f>IFERROR(IF(PrestamoNo*PrestamoSi,CapitalR,""), "")</f>
        <v>-14958.371362035745</v>
      </c>
      <c r="E143" s="11">
        <f>IFERROR(IF(PrestamoNo*PrestamoSi,PagoMensual,0), 0)</f>
        <v>184.1652205526635</v>
      </c>
      <c r="F143" s="11">
        <f>IFERROR(IF(PrestamoNo*PrestamoSi,PrincipalR,0), 0)</f>
        <v>0</v>
      </c>
      <c r="G143" s="11">
        <f>IFERROR(IF(PrestamoNo*PrestamoSi,Amortizacion,0), 0)</f>
        <v>0</v>
      </c>
      <c r="H143" s="12">
        <f>IFERROR(IF(PrestamoNo*PrestamoSi,SUM(INDEX(Table1[Interés],1,1):Table1[[#This Row],[Interés]]),0), 0)</f>
        <v>1049.9132331598105</v>
      </c>
      <c r="I143" s="11">
        <f>IFERROR(IF(PrestamoNo*PrestamoSi,SaldoR,0), 0)</f>
        <v>-15192.397820461865</v>
      </c>
    </row>
    <row r="144" spans="2:9" ht="16.2" customHeight="1">
      <c r="B144" s="9" t="str">
        <f>IFERROR(IF(AND(PrestamoNo*PrestamoSi,NPagos&gt;=FilaPago),FilaPago,""), "")</f>
        <v/>
      </c>
      <c r="C144" s="10">
        <f>IFERROR(IF(PrestamoNo*PrestamoSi,FechaPago,FechaInicial), FechaInicial)</f>
        <v>50132</v>
      </c>
      <c r="D144" s="11">
        <f>IFERROR(IF(PrestamoNo*PrestamoSi,CapitalR,""), "")</f>
        <v>-15192.397820461865</v>
      </c>
      <c r="E144" s="11">
        <f>IFERROR(IF(PrestamoNo*PrestamoSi,PagoMensual,0), 0)</f>
        <v>184.1652205526635</v>
      </c>
      <c r="F144" s="11">
        <f>IFERROR(IF(PrestamoNo*PrestamoSi,PrincipalR,0), 0)</f>
        <v>0</v>
      </c>
      <c r="G144" s="11">
        <f>IFERROR(IF(PrestamoNo*PrestamoSi,Amortizacion,0), 0)</f>
        <v>0</v>
      </c>
      <c r="H144" s="12">
        <f>IFERROR(IF(PrestamoNo*PrestamoSi,SUM(INDEX(Table1[Interés],1,1):Table1[[#This Row],[Interés]]),0), 0)</f>
        <v>1049.9132331598105</v>
      </c>
      <c r="I144" s="11">
        <f>IFERROR(IF(PrestamoNo*PrestamoSi,SaldoR,0), 0)</f>
        <v>-15427.204367082746</v>
      </c>
    </row>
    <row r="145" spans="2:9" ht="16.2" customHeight="1">
      <c r="B145" s="9" t="str">
        <f>IFERROR(IF(AND(PrestamoNo*PrestamoSi,NPagos&gt;=FilaPago),FilaPago,""), "")</f>
        <v/>
      </c>
      <c r="C145" s="10">
        <f>IFERROR(IF(PrestamoNo*PrestamoSi,FechaPago,FechaInicial), FechaInicial)</f>
        <v>50162</v>
      </c>
      <c r="D145" s="11">
        <f>IFERROR(IF(PrestamoNo*PrestamoSi,CapitalR,""), "")</f>
        <v>-15427.204367082746</v>
      </c>
      <c r="E145" s="11">
        <f>IFERROR(IF(PrestamoNo*PrestamoSi,PagoMensual,0), 0)</f>
        <v>184.1652205526635</v>
      </c>
      <c r="F145" s="11">
        <f>IFERROR(IF(PrestamoNo*PrestamoSi,PrincipalR,0), 0)</f>
        <v>0</v>
      </c>
      <c r="G145" s="11">
        <f>IFERROR(IF(PrestamoNo*PrestamoSi,Amortizacion,0), 0)</f>
        <v>0</v>
      </c>
      <c r="H145" s="12">
        <f>IFERROR(IF(PrestamoNo*PrestamoSi,SUM(INDEX(Table1[Interés],1,1):Table1[[#This Row],[Interés]]),0), 0)</f>
        <v>1049.9132331598105</v>
      </c>
      <c r="I145" s="11">
        <f>IFERROR(IF(PrestamoNo*PrestamoSi,SaldoR,0), 0)</f>
        <v>-15662.793602192369</v>
      </c>
    </row>
    <row r="146" spans="2:9" ht="16.2" customHeight="1">
      <c r="B146" s="9" t="str">
        <f>IFERROR(IF(AND(PrestamoNo*PrestamoSi,NPagos&gt;=FilaPago),FilaPago,""), "")</f>
        <v/>
      </c>
      <c r="C146" s="10">
        <f>IFERROR(IF(PrestamoNo*PrestamoSi,FechaPago,FechaInicial), FechaInicial)</f>
        <v>50193</v>
      </c>
      <c r="D146" s="11">
        <f>IFERROR(IF(PrestamoNo*PrestamoSi,CapitalR,""), "")</f>
        <v>-15662.793602192369</v>
      </c>
      <c r="E146" s="11">
        <f>IFERROR(IF(PrestamoNo*PrestamoSi,PagoMensual,0), 0)</f>
        <v>184.1652205526635</v>
      </c>
      <c r="F146" s="11">
        <f>IFERROR(IF(PrestamoNo*PrestamoSi,PrincipalR,0), 0)</f>
        <v>0</v>
      </c>
      <c r="G146" s="11">
        <f>IFERROR(IF(PrestamoNo*PrestamoSi,Amortizacion,0), 0)</f>
        <v>0</v>
      </c>
      <c r="H146" s="12">
        <f>IFERROR(IF(PrestamoNo*PrestamoSi,SUM(INDEX(Table1[Interés],1,1):Table1[[#This Row],[Interés]]),0), 0)</f>
        <v>1049.9132331598105</v>
      </c>
      <c r="I146" s="11">
        <f>IFERROR(IF(PrestamoNo*PrestamoSi,SaldoR,0), 0)</f>
        <v>-15899.168134752328</v>
      </c>
    </row>
    <row r="147" spans="2:9" ht="16.2" customHeight="1">
      <c r="B147" s="9" t="str">
        <f>IFERROR(IF(AND(PrestamoNo*PrestamoSi,NPagos&gt;=FilaPago),FilaPago,""), "")</f>
        <v/>
      </c>
      <c r="C147" s="10">
        <f>IFERROR(IF(PrestamoNo*PrestamoSi,FechaPago,FechaInicial), FechaInicial)</f>
        <v>50223</v>
      </c>
      <c r="D147" s="11">
        <f>IFERROR(IF(PrestamoNo*PrestamoSi,CapitalR,""), "")</f>
        <v>-15899.168134752328</v>
      </c>
      <c r="E147" s="11">
        <f>IFERROR(IF(PrestamoNo*PrestamoSi,PagoMensual,0), 0)</f>
        <v>184.1652205526635</v>
      </c>
      <c r="F147" s="11">
        <f>IFERROR(IF(PrestamoNo*PrestamoSi,PrincipalR,0), 0)</f>
        <v>0</v>
      </c>
      <c r="G147" s="11">
        <f>IFERROR(IF(PrestamoNo*PrestamoSi,Amortizacion,0), 0)</f>
        <v>0</v>
      </c>
      <c r="H147" s="12">
        <f>IFERROR(IF(PrestamoNo*PrestamoSi,SUM(INDEX(Table1[Interés],1,1):Table1[[#This Row],[Interés]]),0), 0)</f>
        <v>1049.9132331598105</v>
      </c>
      <c r="I147" s="11">
        <f>IFERROR(IF(PrestamoNo*PrestamoSi,SaldoR,0), 0)</f>
        <v>-16136.330582420835</v>
      </c>
    </row>
    <row r="148" spans="2:9" ht="16.2" customHeight="1">
      <c r="B148" s="9" t="str">
        <f>IFERROR(IF(AND(PrestamoNo*PrestamoSi,NPagos&gt;=FilaPago),FilaPago,""), "")</f>
        <v/>
      </c>
      <c r="C148" s="10">
        <f>IFERROR(IF(PrestamoNo*PrestamoSi,FechaPago,FechaInicial), FechaInicial)</f>
        <v>50254</v>
      </c>
      <c r="D148" s="11">
        <f>IFERROR(IF(PrestamoNo*PrestamoSi,CapitalR,""), "")</f>
        <v>-16136.330582420835</v>
      </c>
      <c r="E148" s="11">
        <f>IFERROR(IF(PrestamoNo*PrestamoSi,PagoMensual,0), 0)</f>
        <v>184.1652205526635</v>
      </c>
      <c r="F148" s="11">
        <f>IFERROR(IF(PrestamoNo*PrestamoSi,PrincipalR,0), 0)</f>
        <v>0</v>
      </c>
      <c r="G148" s="11">
        <f>IFERROR(IF(PrestamoNo*PrestamoSi,Amortizacion,0), 0)</f>
        <v>0</v>
      </c>
      <c r="H148" s="12">
        <f>IFERROR(IF(PrestamoNo*PrestamoSi,SUM(INDEX(Table1[Interés],1,1):Table1[[#This Row],[Interés]]),0), 0)</f>
        <v>1049.9132331598105</v>
      </c>
      <c r="I148" s="11">
        <f>IFERROR(IF(PrestamoNo*PrestamoSi,SaldoR,0), 0)</f>
        <v>-16374.283571581585</v>
      </c>
    </row>
    <row r="149" spans="2:9" ht="16.2" customHeight="1">
      <c r="B149" s="9" t="str">
        <f>IFERROR(IF(AND(PrestamoNo*PrestamoSi,NPagos&gt;=FilaPago),FilaPago,""), "")</f>
        <v/>
      </c>
      <c r="C149" s="10">
        <f>IFERROR(IF(PrestamoNo*PrestamoSi,FechaPago,FechaInicial), FechaInicial)</f>
        <v>50285</v>
      </c>
      <c r="D149" s="11">
        <f>IFERROR(IF(PrestamoNo*PrestamoSi,CapitalR,""), "")</f>
        <v>-16374.283571581585</v>
      </c>
      <c r="E149" s="11">
        <f>IFERROR(IF(PrestamoNo*PrestamoSi,PagoMensual,0), 0)</f>
        <v>184.1652205526635</v>
      </c>
      <c r="F149" s="11">
        <f>IFERROR(IF(PrestamoNo*PrestamoSi,PrincipalR,0), 0)</f>
        <v>0</v>
      </c>
      <c r="G149" s="11">
        <f>IFERROR(IF(PrestamoNo*PrestamoSi,Amortizacion,0), 0)</f>
        <v>0</v>
      </c>
      <c r="H149" s="12">
        <f>IFERROR(IF(PrestamoNo*PrestamoSi,SUM(INDEX(Table1[Interés],1,1):Table1[[#This Row],[Interés]]),0), 0)</f>
        <v>1049.9132331598105</v>
      </c>
      <c r="I149" s="11">
        <f>IFERROR(IF(PrestamoNo*PrestamoSi,SaldoR,0), 0)</f>
        <v>-16613.029737372868</v>
      </c>
    </row>
    <row r="150" spans="2:9" ht="16.2" customHeight="1">
      <c r="B150" s="9" t="str">
        <f>IFERROR(IF(AND(PrestamoNo*PrestamoSi,NPagos&gt;=FilaPago),FilaPago,""), "")</f>
        <v/>
      </c>
      <c r="C150" s="10">
        <f>IFERROR(IF(PrestamoNo*PrestamoSi,FechaPago,FechaInicial), FechaInicial)</f>
        <v>50315</v>
      </c>
      <c r="D150" s="11">
        <f>IFERROR(IF(PrestamoNo*PrestamoSi,CapitalR,""), "")</f>
        <v>-16613.029737372868</v>
      </c>
      <c r="E150" s="11">
        <f>IFERROR(IF(PrestamoNo*PrestamoSi,PagoMensual,0), 0)</f>
        <v>184.1652205526635</v>
      </c>
      <c r="F150" s="11">
        <f>IFERROR(IF(PrestamoNo*PrestamoSi,PrincipalR,0), 0)</f>
        <v>0</v>
      </c>
      <c r="G150" s="11">
        <f>IFERROR(IF(PrestamoNo*PrestamoSi,Amortizacion,0), 0)</f>
        <v>0</v>
      </c>
      <c r="H150" s="12">
        <f>IFERROR(IF(PrestamoNo*PrestamoSi,SUM(INDEX(Table1[Interés],1,1):Table1[[#This Row],[Interés]]),0), 0)</f>
        <v>1049.9132331598105</v>
      </c>
      <c r="I150" s="11">
        <f>IFERROR(IF(PrestamoNo*PrestamoSi,SaldoR,0), 0)</f>
        <v>-16852.571723716777</v>
      </c>
    </row>
    <row r="151" spans="2:9" ht="16.2" customHeight="1">
      <c r="B151" s="9" t="str">
        <f>IFERROR(IF(AND(PrestamoNo*PrestamoSi,NPagos&gt;=FilaPago),FilaPago,""), "")</f>
        <v/>
      </c>
      <c r="C151" s="10">
        <f>IFERROR(IF(PrestamoNo*PrestamoSi,FechaPago,FechaInicial), FechaInicial)</f>
        <v>50346</v>
      </c>
      <c r="D151" s="11">
        <f>IFERROR(IF(PrestamoNo*PrestamoSi,CapitalR,""), "")</f>
        <v>-16852.571723716777</v>
      </c>
      <c r="E151" s="11">
        <f>IFERROR(IF(PrestamoNo*PrestamoSi,PagoMensual,0), 0)</f>
        <v>184.1652205526635</v>
      </c>
      <c r="F151" s="11">
        <f>IFERROR(IF(PrestamoNo*PrestamoSi,PrincipalR,0), 0)</f>
        <v>0</v>
      </c>
      <c r="G151" s="11">
        <f>IFERROR(IF(PrestamoNo*PrestamoSi,Amortizacion,0), 0)</f>
        <v>0</v>
      </c>
      <c r="H151" s="12">
        <f>IFERROR(IF(PrestamoNo*PrestamoSi,SUM(INDEX(Table1[Interés],1,1):Table1[[#This Row],[Interés]]),0), 0)</f>
        <v>1049.9132331598105</v>
      </c>
      <c r="I151" s="11">
        <f>IFERROR(IF(PrestamoNo*PrestamoSi,SaldoR,0), 0)</f>
        <v>-17092.912183348486</v>
      </c>
    </row>
    <row r="152" spans="2:9" ht="16.2" customHeight="1">
      <c r="B152" s="9" t="str">
        <f>IFERROR(IF(AND(PrestamoNo*PrestamoSi,NPagos&gt;=FilaPago),FilaPago,""), "")</f>
        <v/>
      </c>
      <c r="C152" s="10">
        <f>IFERROR(IF(PrestamoNo*PrestamoSi,FechaPago,FechaInicial), FechaInicial)</f>
        <v>50376</v>
      </c>
      <c r="D152" s="11">
        <f>IFERROR(IF(PrestamoNo*PrestamoSi,CapitalR,""), "")</f>
        <v>-17092.912183348486</v>
      </c>
      <c r="E152" s="11">
        <f>IFERROR(IF(PrestamoNo*PrestamoSi,PagoMensual,0), 0)</f>
        <v>184.1652205526635</v>
      </c>
      <c r="F152" s="11">
        <f>IFERROR(IF(PrestamoNo*PrestamoSi,PrincipalR,0), 0)</f>
        <v>0</v>
      </c>
      <c r="G152" s="11">
        <f>IFERROR(IF(PrestamoNo*PrestamoSi,Amortizacion,0), 0)</f>
        <v>0</v>
      </c>
      <c r="H152" s="12">
        <f>IFERROR(IF(PrestamoNo*PrestamoSi,SUM(INDEX(Table1[Interés],1,1):Table1[[#This Row],[Interés]]),0), 0)</f>
        <v>1049.9132331598105</v>
      </c>
      <c r="I152" s="11">
        <f>IFERROR(IF(PrestamoNo*PrestamoSi,SaldoR,0), 0)</f>
        <v>-17334.053777845653</v>
      </c>
    </row>
    <row r="153" spans="2:9" ht="16.2" customHeight="1">
      <c r="B153" s="9" t="str">
        <f>IFERROR(IF(AND(PrestamoNo*PrestamoSi,NPagos&gt;=FilaPago),FilaPago,""), "")</f>
        <v/>
      </c>
      <c r="C153" s="10">
        <f>IFERROR(IF(PrestamoNo*PrestamoSi,FechaPago,FechaInicial), FechaInicial)</f>
        <v>50407</v>
      </c>
      <c r="D153" s="11">
        <f>IFERROR(IF(PrestamoNo*PrestamoSi,CapitalR,""), "")</f>
        <v>-17334.053777845653</v>
      </c>
      <c r="E153" s="11">
        <f>IFERROR(IF(PrestamoNo*PrestamoSi,PagoMensual,0), 0)</f>
        <v>184.1652205526635</v>
      </c>
      <c r="F153" s="11">
        <f>IFERROR(IF(PrestamoNo*PrestamoSi,PrincipalR,0), 0)</f>
        <v>0</v>
      </c>
      <c r="G153" s="11">
        <f>IFERROR(IF(PrestamoNo*PrestamoSi,Amortizacion,0), 0)</f>
        <v>0</v>
      </c>
      <c r="H153" s="12">
        <f>IFERROR(IF(PrestamoNo*PrestamoSi,SUM(INDEX(Table1[Interés],1,1):Table1[[#This Row],[Interés]]),0), 0)</f>
        <v>1049.9132331598105</v>
      </c>
      <c r="I153" s="11">
        <f>IFERROR(IF(PrestamoNo*PrestamoSi,SaldoR,0), 0)</f>
        <v>-17575.999177657824</v>
      </c>
    </row>
    <row r="154" spans="2:9" ht="16.2" customHeight="1">
      <c r="B154" s="9" t="str">
        <f>IFERROR(IF(AND(PrestamoNo*PrestamoSi,NPagos&gt;=FilaPago),FilaPago,""), "")</f>
        <v/>
      </c>
      <c r="C154" s="10">
        <f>IFERROR(IF(PrestamoNo*PrestamoSi,FechaPago,FechaInicial), FechaInicial)</f>
        <v>50438</v>
      </c>
      <c r="D154" s="11">
        <f>IFERROR(IF(PrestamoNo*PrestamoSi,CapitalR,""), "")</f>
        <v>-17575.999177657824</v>
      </c>
      <c r="E154" s="11">
        <f>IFERROR(IF(PrestamoNo*PrestamoSi,PagoMensual,0), 0)</f>
        <v>184.1652205526635</v>
      </c>
      <c r="F154" s="11">
        <f>IFERROR(IF(PrestamoNo*PrestamoSi,PrincipalR,0), 0)</f>
        <v>0</v>
      </c>
      <c r="G154" s="11">
        <f>IFERROR(IF(PrestamoNo*PrestamoSi,Amortizacion,0), 0)</f>
        <v>0</v>
      </c>
      <c r="H154" s="12">
        <f>IFERROR(IF(PrestamoNo*PrestamoSi,SUM(INDEX(Table1[Interés],1,1):Table1[[#This Row],[Interés]]),0), 0)</f>
        <v>1049.9132331598105</v>
      </c>
      <c r="I154" s="11">
        <f>IFERROR(IF(PrestamoNo*PrestamoSi,SaldoR,0), 0)</f>
        <v>-17818.751062136005</v>
      </c>
    </row>
    <row r="155" spans="2:9" ht="16.2" customHeight="1">
      <c r="B155" s="9" t="str">
        <f>IFERROR(IF(AND(PrestamoNo*PrestamoSi,NPagos&gt;=FilaPago),FilaPago,""), "")</f>
        <v/>
      </c>
      <c r="C155" s="10">
        <f>IFERROR(IF(PrestamoNo*PrestamoSi,FechaPago,FechaInicial), FechaInicial)</f>
        <v>50466</v>
      </c>
      <c r="D155" s="11">
        <f>IFERROR(IF(PrestamoNo*PrestamoSi,CapitalR,""), "")</f>
        <v>-17818.751062136005</v>
      </c>
      <c r="E155" s="11">
        <f>IFERROR(IF(PrestamoNo*PrestamoSi,PagoMensual,0), 0)</f>
        <v>184.1652205526635</v>
      </c>
      <c r="F155" s="11">
        <f>IFERROR(IF(PrestamoNo*PrestamoSi,PrincipalR,0), 0)</f>
        <v>0</v>
      </c>
      <c r="G155" s="11">
        <f>IFERROR(IF(PrestamoNo*PrestamoSi,Amortizacion,0), 0)</f>
        <v>0</v>
      </c>
      <c r="H155" s="12">
        <f>IFERROR(IF(PrestamoNo*PrestamoSi,SUM(INDEX(Table1[Interés],1,1):Table1[[#This Row],[Interés]]),0), 0)</f>
        <v>1049.9132331598105</v>
      </c>
      <c r="I155" s="11">
        <f>IFERROR(IF(PrestamoNo*PrestamoSi,SaldoR,0), 0)</f>
        <v>-18062.312119562477</v>
      </c>
    </row>
    <row r="156" spans="2:9" ht="16.2" customHeight="1">
      <c r="B156" s="9" t="str">
        <f>IFERROR(IF(AND(PrestamoNo*PrestamoSi,NPagos&gt;=FilaPago),FilaPago,""), "")</f>
        <v/>
      </c>
      <c r="C156" s="10">
        <f>IFERROR(IF(PrestamoNo*PrestamoSi,FechaPago,FechaInicial), FechaInicial)</f>
        <v>50497</v>
      </c>
      <c r="D156" s="11">
        <f>IFERROR(IF(PrestamoNo*PrestamoSi,CapitalR,""), "")</f>
        <v>-18062.312119562477</v>
      </c>
      <c r="E156" s="11">
        <f>IFERROR(IF(PrestamoNo*PrestamoSi,PagoMensual,0), 0)</f>
        <v>184.1652205526635</v>
      </c>
      <c r="F156" s="11">
        <f>IFERROR(IF(PrestamoNo*PrestamoSi,PrincipalR,0), 0)</f>
        <v>0</v>
      </c>
      <c r="G156" s="11">
        <f>IFERROR(IF(PrestamoNo*PrestamoSi,Amortizacion,0), 0)</f>
        <v>0</v>
      </c>
      <c r="H156" s="12">
        <f>IFERROR(IF(PrestamoNo*PrestamoSi,SUM(INDEX(Table1[Interés],1,1):Table1[[#This Row],[Interés]]),0), 0)</f>
        <v>1049.9132331598105</v>
      </c>
      <c r="I156" s="11">
        <f>IFERROR(IF(PrestamoNo*PrestamoSi,SaldoR,0), 0)</f>
        <v>-18306.685047180345</v>
      </c>
    </row>
    <row r="157" spans="2:9" ht="16.2" customHeight="1">
      <c r="B157" s="9" t="str">
        <f>IFERROR(IF(AND(PrestamoNo*PrestamoSi,NPagos&gt;=FilaPago),FilaPago,""), "")</f>
        <v/>
      </c>
      <c r="C157" s="10">
        <f>IFERROR(IF(PrestamoNo*PrestamoSi,FechaPago,FechaInicial), FechaInicial)</f>
        <v>50527</v>
      </c>
      <c r="D157" s="11">
        <f>IFERROR(IF(PrestamoNo*PrestamoSi,CapitalR,""), "")</f>
        <v>-18306.685047180345</v>
      </c>
      <c r="E157" s="11">
        <f>IFERROR(IF(PrestamoNo*PrestamoSi,PagoMensual,0), 0)</f>
        <v>184.1652205526635</v>
      </c>
      <c r="F157" s="11">
        <f>IFERROR(IF(PrestamoNo*PrestamoSi,PrincipalR,0), 0)</f>
        <v>0</v>
      </c>
      <c r="G157" s="11">
        <f>IFERROR(IF(PrestamoNo*PrestamoSi,Amortizacion,0), 0)</f>
        <v>0</v>
      </c>
      <c r="H157" s="12">
        <f>IFERROR(IF(PrestamoNo*PrestamoSi,SUM(INDEX(Table1[Interés],1,1):Table1[[#This Row],[Interés]]),0), 0)</f>
        <v>1049.9132331598105</v>
      </c>
      <c r="I157" s="11">
        <f>IFERROR(IF(PrestamoNo*PrestamoSi,SaldoR,0), 0)</f>
        <v>-18551.872551223627</v>
      </c>
    </row>
    <row r="158" spans="2:9" ht="16.2" customHeight="1">
      <c r="B158" s="9" t="str">
        <f>IFERROR(IF(AND(PrestamoNo*PrestamoSi,NPagos&gt;=FilaPago),FilaPago,""), "")</f>
        <v/>
      </c>
      <c r="C158" s="10">
        <f>IFERROR(IF(PrestamoNo*PrestamoSi,FechaPago,FechaInicial), FechaInicial)</f>
        <v>50558</v>
      </c>
      <c r="D158" s="11">
        <f>IFERROR(IF(PrestamoNo*PrestamoSi,CapitalR,""), "")</f>
        <v>-18551.872551223627</v>
      </c>
      <c r="E158" s="11">
        <f>IFERROR(IF(PrestamoNo*PrestamoSi,PagoMensual,0), 0)</f>
        <v>184.1652205526635</v>
      </c>
      <c r="F158" s="11">
        <f>IFERROR(IF(PrestamoNo*PrestamoSi,PrincipalR,0), 0)</f>
        <v>0</v>
      </c>
      <c r="G158" s="11">
        <f>IFERROR(IF(PrestamoNo*PrestamoSi,Amortizacion,0), 0)</f>
        <v>0</v>
      </c>
      <c r="H158" s="12">
        <f>IFERROR(IF(PrestamoNo*PrestamoSi,SUM(INDEX(Table1[Interés],1,1):Table1[[#This Row],[Interés]]),0), 0)</f>
        <v>1049.9132331598105</v>
      </c>
      <c r="I158" s="11">
        <f>IFERROR(IF(PrestamoNo*PrestamoSi,SaldoR,0), 0)</f>
        <v>-18797.87734694704</v>
      </c>
    </row>
    <row r="159" spans="2:9" ht="16.2" customHeight="1">
      <c r="B159" s="9" t="str">
        <f>IFERROR(IF(AND(PrestamoNo*PrestamoSi,NPagos&gt;=FilaPago),FilaPago,""), "")</f>
        <v/>
      </c>
      <c r="C159" s="10">
        <f>IFERROR(IF(PrestamoNo*PrestamoSi,FechaPago,FechaInicial), FechaInicial)</f>
        <v>50588</v>
      </c>
      <c r="D159" s="11">
        <f>IFERROR(IF(PrestamoNo*PrestamoSi,CapitalR,""), "")</f>
        <v>-18797.87734694704</v>
      </c>
      <c r="E159" s="11">
        <f>IFERROR(IF(PrestamoNo*PrestamoSi,PagoMensual,0), 0)</f>
        <v>184.1652205526635</v>
      </c>
      <c r="F159" s="11">
        <f>IFERROR(IF(PrestamoNo*PrestamoSi,PrincipalR,0), 0)</f>
        <v>0</v>
      </c>
      <c r="G159" s="11">
        <f>IFERROR(IF(PrestamoNo*PrestamoSi,Amortizacion,0), 0)</f>
        <v>0</v>
      </c>
      <c r="H159" s="12">
        <f>IFERROR(IF(PrestamoNo*PrestamoSi,SUM(INDEX(Table1[Interés],1,1):Table1[[#This Row],[Interés]]),0), 0)</f>
        <v>1049.9132331598105</v>
      </c>
      <c r="I159" s="11">
        <f>IFERROR(IF(PrestamoNo*PrestamoSi,SaldoR,0), 0)</f>
        <v>-19044.702158656186</v>
      </c>
    </row>
    <row r="160" spans="2:9" ht="16.2" customHeight="1">
      <c r="B160" s="9" t="str">
        <f>IFERROR(IF(AND(PrestamoNo*PrestamoSi,NPagos&gt;=FilaPago),FilaPago,""), "")</f>
        <v/>
      </c>
      <c r="C160" s="10">
        <f>IFERROR(IF(PrestamoNo*PrestamoSi,FechaPago,FechaInicial), FechaInicial)</f>
        <v>50619</v>
      </c>
      <c r="D160" s="11">
        <f>IFERROR(IF(PrestamoNo*PrestamoSi,CapitalR,""), "")</f>
        <v>-19044.702158656186</v>
      </c>
      <c r="E160" s="11">
        <f>IFERROR(IF(PrestamoNo*PrestamoSi,PagoMensual,0), 0)</f>
        <v>184.1652205526635</v>
      </c>
      <c r="F160" s="11">
        <f>IFERROR(IF(PrestamoNo*PrestamoSi,PrincipalR,0), 0)</f>
        <v>0</v>
      </c>
      <c r="G160" s="11">
        <f>IFERROR(IF(PrestamoNo*PrestamoSi,Amortizacion,0), 0)</f>
        <v>0</v>
      </c>
      <c r="H160" s="12">
        <f>IFERROR(IF(PrestamoNo*PrestamoSi,SUM(INDEX(Table1[Interés],1,1):Table1[[#This Row],[Interés]]),0), 0)</f>
        <v>1049.9132331598105</v>
      </c>
      <c r="I160" s="11">
        <f>IFERROR(IF(PrestamoNo*PrestamoSi,SaldoR,0), 0)</f>
        <v>-19292.349719737726</v>
      </c>
    </row>
    <row r="161" spans="2:9" ht="16.2" customHeight="1">
      <c r="B161" s="9" t="str">
        <f>IFERROR(IF(AND(PrestamoNo*PrestamoSi,NPagos&gt;=FilaPago),FilaPago,""), "")</f>
        <v/>
      </c>
      <c r="C161" s="10">
        <f>IFERROR(IF(PrestamoNo*PrestamoSi,FechaPago,FechaInicial), FechaInicial)</f>
        <v>50650</v>
      </c>
      <c r="D161" s="11">
        <f>IFERROR(IF(PrestamoNo*PrestamoSi,CapitalR,""), "")</f>
        <v>-19292.349719737726</v>
      </c>
      <c r="E161" s="11">
        <f>IFERROR(IF(PrestamoNo*PrestamoSi,PagoMensual,0), 0)</f>
        <v>184.1652205526635</v>
      </c>
      <c r="F161" s="11">
        <f>IFERROR(IF(PrestamoNo*PrestamoSi,PrincipalR,0), 0)</f>
        <v>0</v>
      </c>
      <c r="G161" s="11">
        <f>IFERROR(IF(PrestamoNo*PrestamoSi,Amortizacion,0), 0)</f>
        <v>0</v>
      </c>
      <c r="H161" s="12">
        <f>IFERROR(IF(PrestamoNo*PrestamoSi,SUM(INDEX(Table1[Interés],1,1):Table1[[#This Row],[Interés]]),0), 0)</f>
        <v>1049.9132331598105</v>
      </c>
      <c r="I161" s="11">
        <f>IFERROR(IF(PrestamoNo*PrestamoSi,SaldoR,0), 0)</f>
        <v>-19540.822772689517</v>
      </c>
    </row>
    <row r="162" spans="2:9" ht="16.2" customHeight="1">
      <c r="B162" s="9" t="str">
        <f>IFERROR(IF(AND(PrestamoNo*PrestamoSi,NPagos&gt;=FilaPago),FilaPago,""), "")</f>
        <v/>
      </c>
      <c r="C162" s="10">
        <f>IFERROR(IF(PrestamoNo*PrestamoSi,FechaPago,FechaInicial), FechaInicial)</f>
        <v>50680</v>
      </c>
      <c r="D162" s="11">
        <f>IFERROR(IF(PrestamoNo*PrestamoSi,CapitalR,""), "")</f>
        <v>-19540.822772689517</v>
      </c>
      <c r="E162" s="11">
        <f>IFERROR(IF(PrestamoNo*PrestamoSi,PagoMensual,0), 0)</f>
        <v>184.1652205526635</v>
      </c>
      <c r="F162" s="11">
        <f>IFERROR(IF(PrestamoNo*PrestamoSi,PrincipalR,0), 0)</f>
        <v>0</v>
      </c>
      <c r="G162" s="11">
        <f>IFERROR(IF(PrestamoNo*PrestamoSi,Amortizacion,0), 0)</f>
        <v>0</v>
      </c>
      <c r="H162" s="12">
        <f>IFERROR(IF(PrestamoNo*PrestamoSi,SUM(INDEX(Table1[Interés],1,1):Table1[[#This Row],[Interés]]),0), 0)</f>
        <v>1049.9132331598105</v>
      </c>
      <c r="I162" s="11">
        <f>IFERROR(IF(PrestamoNo*PrestamoSi,SaldoR,0), 0)</f>
        <v>-19790.124069151156</v>
      </c>
    </row>
    <row r="163" spans="2:9" ht="16.2" customHeight="1">
      <c r="B163" s="9" t="str">
        <f>IFERROR(IF(AND(PrestamoNo*PrestamoSi,NPagos&gt;=FilaPago),FilaPago,""), "")</f>
        <v/>
      </c>
      <c r="C163" s="10">
        <f>IFERROR(IF(PrestamoNo*PrestamoSi,FechaPago,FechaInicial), FechaInicial)</f>
        <v>50711</v>
      </c>
      <c r="D163" s="11">
        <f>IFERROR(IF(PrestamoNo*PrestamoSi,CapitalR,""), "")</f>
        <v>-19790.124069151156</v>
      </c>
      <c r="E163" s="11">
        <f>IFERROR(IF(PrestamoNo*PrestamoSi,PagoMensual,0), 0)</f>
        <v>184.1652205526635</v>
      </c>
      <c r="F163" s="11">
        <f>IFERROR(IF(PrestamoNo*PrestamoSi,PrincipalR,0), 0)</f>
        <v>0</v>
      </c>
      <c r="G163" s="11">
        <f>IFERROR(IF(PrestamoNo*PrestamoSi,Amortizacion,0), 0)</f>
        <v>0</v>
      </c>
      <c r="H163" s="12">
        <f>IFERROR(IF(PrestamoNo*PrestamoSi,SUM(INDEX(Table1[Interés],1,1):Table1[[#This Row],[Interés]]),0), 0)</f>
        <v>1049.9132331598105</v>
      </c>
      <c r="I163" s="11">
        <f>IFERROR(IF(PrestamoNo*PrestamoSi,SaldoR,0), 0)</f>
        <v>-20040.256369934326</v>
      </c>
    </row>
    <row r="164" spans="2:9" ht="16.2" customHeight="1">
      <c r="B164" s="9" t="str">
        <f>IFERROR(IF(AND(PrestamoNo*PrestamoSi,NPagos&gt;=FilaPago),FilaPago,""), "")</f>
        <v/>
      </c>
      <c r="C164" s="10">
        <f>IFERROR(IF(PrestamoNo*PrestamoSi,FechaPago,FechaInicial), FechaInicial)</f>
        <v>50741</v>
      </c>
      <c r="D164" s="11">
        <f>IFERROR(IF(PrestamoNo*PrestamoSi,CapitalR,""), "")</f>
        <v>-20040.256369934326</v>
      </c>
      <c r="E164" s="11">
        <f>IFERROR(IF(PrestamoNo*PrestamoSi,PagoMensual,0), 0)</f>
        <v>184.1652205526635</v>
      </c>
      <c r="F164" s="11">
        <f>IFERROR(IF(PrestamoNo*PrestamoSi,PrincipalR,0), 0)</f>
        <v>0</v>
      </c>
      <c r="G164" s="11">
        <f>IFERROR(IF(PrestamoNo*PrestamoSi,Amortizacion,0), 0)</f>
        <v>0</v>
      </c>
      <c r="H164" s="12">
        <f>IFERROR(IF(PrestamoNo*PrestamoSi,SUM(INDEX(Table1[Interés],1,1):Table1[[#This Row],[Interés]]),0), 0)</f>
        <v>1049.9132331598105</v>
      </c>
      <c r="I164" s="11">
        <f>IFERROR(IF(PrestamoNo*PrestamoSi,SaldoR,0), 0)</f>
        <v>-20291.222445053438</v>
      </c>
    </row>
    <row r="165" spans="2:9" ht="16.2" customHeight="1">
      <c r="B165" s="9" t="str">
        <f>IFERROR(IF(AND(PrestamoNo*PrestamoSi,NPagos&gt;=FilaPago),FilaPago,""), "")</f>
        <v/>
      </c>
      <c r="C165" s="10">
        <f>IFERROR(IF(PrestamoNo*PrestamoSi,FechaPago,FechaInicial), FechaInicial)</f>
        <v>50772</v>
      </c>
      <c r="D165" s="11">
        <f>IFERROR(IF(PrestamoNo*PrestamoSi,CapitalR,""), "")</f>
        <v>-20291.222445053438</v>
      </c>
      <c r="E165" s="11">
        <f>IFERROR(IF(PrestamoNo*PrestamoSi,PagoMensual,0), 0)</f>
        <v>184.1652205526635</v>
      </c>
      <c r="F165" s="11">
        <f>IFERROR(IF(PrestamoNo*PrestamoSi,PrincipalR,0), 0)</f>
        <v>0</v>
      </c>
      <c r="G165" s="11">
        <f>IFERROR(IF(PrestamoNo*PrestamoSi,Amortizacion,0), 0)</f>
        <v>0</v>
      </c>
      <c r="H165" s="12">
        <f>IFERROR(IF(PrestamoNo*PrestamoSi,SUM(INDEX(Table1[Interés],1,1):Table1[[#This Row],[Interés]]),0), 0)</f>
        <v>1049.9132331598105</v>
      </c>
      <c r="I165" s="11">
        <f>IFERROR(IF(PrestamoNo*PrestamoSi,SaldoR,0), 0)</f>
        <v>-20543.025073756286</v>
      </c>
    </row>
    <row r="166" spans="2:9" ht="16.2" customHeight="1">
      <c r="B166" s="9" t="str">
        <f>IFERROR(IF(AND(PrestamoNo*PrestamoSi,NPagos&gt;=FilaPago),FilaPago,""), "")</f>
        <v/>
      </c>
      <c r="C166" s="10">
        <f>IFERROR(IF(PrestamoNo*PrestamoSi,FechaPago,FechaInicial), FechaInicial)</f>
        <v>50803</v>
      </c>
      <c r="D166" s="11">
        <f>IFERROR(IF(PrestamoNo*PrestamoSi,CapitalR,""), "")</f>
        <v>-20543.025073756286</v>
      </c>
      <c r="E166" s="11">
        <f>IFERROR(IF(PrestamoNo*PrestamoSi,PagoMensual,0), 0)</f>
        <v>184.1652205526635</v>
      </c>
      <c r="F166" s="11">
        <f>IFERROR(IF(PrestamoNo*PrestamoSi,PrincipalR,0), 0)</f>
        <v>0</v>
      </c>
      <c r="G166" s="11">
        <f>IFERROR(IF(PrestamoNo*PrestamoSi,Amortizacion,0), 0)</f>
        <v>0</v>
      </c>
      <c r="H166" s="12">
        <f>IFERROR(IF(PrestamoNo*PrestamoSi,SUM(INDEX(Table1[Interés],1,1):Table1[[#This Row],[Interés]]),0), 0)</f>
        <v>1049.9132331598105</v>
      </c>
      <c r="I166" s="11">
        <f>IFERROR(IF(PrestamoNo*PrestamoSi,SaldoR,0), 0)</f>
        <v>-20795.667044554826</v>
      </c>
    </row>
    <row r="167" spans="2:9" ht="16.2" customHeight="1">
      <c r="B167" s="9" t="str">
        <f>IFERROR(IF(AND(PrestamoNo*PrestamoSi,NPagos&gt;=FilaPago),FilaPago,""), "")</f>
        <v/>
      </c>
      <c r="C167" s="10">
        <f>IFERROR(IF(PrestamoNo*PrestamoSi,FechaPago,FechaInicial), FechaInicial)</f>
        <v>50831</v>
      </c>
      <c r="D167" s="11">
        <f>IFERROR(IF(PrestamoNo*PrestamoSi,CapitalR,""), "")</f>
        <v>-20795.667044554826</v>
      </c>
      <c r="E167" s="11">
        <f>IFERROR(IF(PrestamoNo*PrestamoSi,PagoMensual,0), 0)</f>
        <v>184.1652205526635</v>
      </c>
      <c r="F167" s="11">
        <f>IFERROR(IF(PrestamoNo*PrestamoSi,PrincipalR,0), 0)</f>
        <v>0</v>
      </c>
      <c r="G167" s="11">
        <f>IFERROR(IF(PrestamoNo*PrestamoSi,Amortizacion,0), 0)</f>
        <v>0</v>
      </c>
      <c r="H167" s="12">
        <f>IFERROR(IF(PrestamoNo*PrestamoSi,SUM(INDEX(Table1[Interés],1,1):Table1[[#This Row],[Interés]]),0), 0)</f>
        <v>1049.9132331598105</v>
      </c>
      <c r="I167" s="11">
        <f>IFERROR(IF(PrestamoNo*PrestamoSi,SaldoR,0), 0)</f>
        <v>-21049.15115525599</v>
      </c>
    </row>
    <row r="168" spans="2:9" ht="16.2" customHeight="1">
      <c r="B168" s="9" t="str">
        <f>IFERROR(IF(AND(PrestamoNo*PrestamoSi,NPagos&gt;=FilaPago),FilaPago,""), "")</f>
        <v/>
      </c>
      <c r="C168" s="10">
        <f>IFERROR(IF(PrestamoNo*PrestamoSi,FechaPago,FechaInicial), FechaInicial)</f>
        <v>50862</v>
      </c>
      <c r="D168" s="11">
        <f>IFERROR(IF(PrestamoNo*PrestamoSi,CapitalR,""), "")</f>
        <v>-21049.15115525599</v>
      </c>
      <c r="E168" s="11">
        <f>IFERROR(IF(PrestamoNo*PrestamoSi,PagoMensual,0), 0)</f>
        <v>184.1652205526635</v>
      </c>
      <c r="F168" s="11">
        <f>IFERROR(IF(PrestamoNo*PrestamoSi,PrincipalR,0), 0)</f>
        <v>0</v>
      </c>
      <c r="G168" s="11">
        <f>IFERROR(IF(PrestamoNo*PrestamoSi,Amortizacion,0), 0)</f>
        <v>0</v>
      </c>
      <c r="H168" s="12">
        <f>IFERROR(IF(PrestamoNo*PrestamoSi,SUM(INDEX(Table1[Interés],1,1):Table1[[#This Row],[Interés]]),0), 0)</f>
        <v>1049.9132331598105</v>
      </c>
      <c r="I168" s="11">
        <f>IFERROR(IF(PrestamoNo*PrestamoSi,SaldoR,0), 0)</f>
        <v>-21303.480212992843</v>
      </c>
    </row>
    <row r="169" spans="2:9" ht="16.2" customHeight="1">
      <c r="B169" s="9" t="str">
        <f>IFERROR(IF(AND(PrestamoNo*PrestamoSi,NPagos&gt;=FilaPago),FilaPago,""), "")</f>
        <v/>
      </c>
      <c r="C169" s="10">
        <f>IFERROR(IF(PrestamoNo*PrestamoSi,FechaPago,FechaInicial), FechaInicial)</f>
        <v>50892</v>
      </c>
      <c r="D169" s="11">
        <f>IFERROR(IF(PrestamoNo*PrestamoSi,CapitalR,""), "")</f>
        <v>-21303.480212992843</v>
      </c>
      <c r="E169" s="11">
        <f>IFERROR(IF(PrestamoNo*PrestamoSi,PagoMensual,0), 0)</f>
        <v>184.1652205526635</v>
      </c>
      <c r="F169" s="11">
        <f>IFERROR(IF(PrestamoNo*PrestamoSi,PrincipalR,0), 0)</f>
        <v>0</v>
      </c>
      <c r="G169" s="11">
        <f>IFERROR(IF(PrestamoNo*PrestamoSi,Amortizacion,0), 0)</f>
        <v>0</v>
      </c>
      <c r="H169" s="12">
        <f>IFERROR(IF(PrestamoNo*PrestamoSi,SUM(INDEX(Table1[Interés],1,1):Table1[[#This Row],[Interés]]),0), 0)</f>
        <v>1049.9132331598105</v>
      </c>
      <c r="I169" s="11">
        <f>IFERROR(IF(PrestamoNo*PrestamoSi,SaldoR,0), 0)</f>
        <v>-21558.657034255502</v>
      </c>
    </row>
    <row r="170" spans="2:9" ht="16.2" customHeight="1">
      <c r="B170" s="9" t="str">
        <f>IFERROR(IF(AND(PrestamoNo*PrestamoSi,NPagos&gt;=FilaPago),FilaPago,""), "")</f>
        <v/>
      </c>
      <c r="C170" s="10">
        <f>IFERROR(IF(PrestamoNo*PrestamoSi,FechaPago,FechaInicial), FechaInicial)</f>
        <v>50923</v>
      </c>
      <c r="D170" s="11">
        <f>IFERROR(IF(PrestamoNo*PrestamoSi,CapitalR,""), "")</f>
        <v>-21558.657034255502</v>
      </c>
      <c r="E170" s="11">
        <f>IFERROR(IF(PrestamoNo*PrestamoSi,PagoMensual,0), 0)</f>
        <v>184.1652205526635</v>
      </c>
      <c r="F170" s="11">
        <f>IFERROR(IF(PrestamoNo*PrestamoSi,PrincipalR,0), 0)</f>
        <v>0</v>
      </c>
      <c r="G170" s="11">
        <f>IFERROR(IF(PrestamoNo*PrestamoSi,Amortizacion,0), 0)</f>
        <v>0</v>
      </c>
      <c r="H170" s="12">
        <f>IFERROR(IF(PrestamoNo*PrestamoSi,SUM(INDEX(Table1[Interés],1,1):Table1[[#This Row],[Interés]]),0), 0)</f>
        <v>1049.9132331598105</v>
      </c>
      <c r="I170" s="11">
        <f>IFERROR(IF(PrestamoNo*PrestamoSi,SaldoR,0), 0)</f>
        <v>-21814.684444922354</v>
      </c>
    </row>
    <row r="171" spans="2:9" ht="16.2" customHeight="1">
      <c r="B171" s="9" t="str">
        <f>IFERROR(IF(AND(PrestamoNo*PrestamoSi,NPagos&gt;=FilaPago),FilaPago,""), "")</f>
        <v/>
      </c>
      <c r="C171" s="10">
        <f>IFERROR(IF(PrestamoNo*PrestamoSi,FechaPago,FechaInicial), FechaInicial)</f>
        <v>50953</v>
      </c>
      <c r="D171" s="11">
        <f>IFERROR(IF(PrestamoNo*PrestamoSi,CapitalR,""), "")</f>
        <v>-21814.684444922354</v>
      </c>
      <c r="E171" s="11">
        <f>IFERROR(IF(PrestamoNo*PrestamoSi,PagoMensual,0), 0)</f>
        <v>184.1652205526635</v>
      </c>
      <c r="F171" s="11">
        <f>IFERROR(IF(PrestamoNo*PrestamoSi,PrincipalR,0), 0)</f>
        <v>0</v>
      </c>
      <c r="G171" s="11">
        <f>IFERROR(IF(PrestamoNo*PrestamoSi,Amortizacion,0), 0)</f>
        <v>0</v>
      </c>
      <c r="H171" s="12">
        <f>IFERROR(IF(PrestamoNo*PrestamoSi,SUM(INDEX(Table1[Interés],1,1):Table1[[#This Row],[Interés]]),0), 0)</f>
        <v>1049.9132331598105</v>
      </c>
      <c r="I171" s="11">
        <f>IFERROR(IF(PrestamoNo*PrestamoSi,SaldoR,0), 0)</f>
        <v>-22071.565280291445</v>
      </c>
    </row>
    <row r="172" spans="2:9" ht="16.2" customHeight="1">
      <c r="B172" s="9" t="str">
        <f>IFERROR(IF(AND(PrestamoNo*PrestamoSi,NPagos&gt;=FilaPago),FilaPago,""), "")</f>
        <v/>
      </c>
      <c r="C172" s="10">
        <f>IFERROR(IF(PrestamoNo*PrestamoSi,FechaPago,FechaInicial), FechaInicial)</f>
        <v>50984</v>
      </c>
      <c r="D172" s="11">
        <f>IFERROR(IF(PrestamoNo*PrestamoSi,CapitalR,""), "")</f>
        <v>-22071.565280291445</v>
      </c>
      <c r="E172" s="11">
        <f>IFERROR(IF(PrestamoNo*PrestamoSi,PagoMensual,0), 0)</f>
        <v>184.1652205526635</v>
      </c>
      <c r="F172" s="11">
        <f>IFERROR(IF(PrestamoNo*PrestamoSi,PrincipalR,0), 0)</f>
        <v>0</v>
      </c>
      <c r="G172" s="11">
        <f>IFERROR(IF(PrestamoNo*PrestamoSi,Amortizacion,0), 0)</f>
        <v>0</v>
      </c>
      <c r="H172" s="12">
        <f>IFERROR(IF(PrestamoNo*PrestamoSi,SUM(INDEX(Table1[Interés],1,1):Table1[[#This Row],[Interés]]),0), 0)</f>
        <v>1049.9132331598105</v>
      </c>
      <c r="I172" s="11">
        <f>IFERROR(IF(PrestamoNo*PrestamoSi,SaldoR,0), 0)</f>
        <v>-22329.302385111747</v>
      </c>
    </row>
    <row r="173" spans="2:9" ht="16.2" customHeight="1">
      <c r="B173" s="9" t="str">
        <f>IFERROR(IF(AND(PrestamoNo*PrestamoSi,NPagos&gt;=FilaPago),FilaPago,""), "")</f>
        <v/>
      </c>
      <c r="C173" s="10">
        <f>IFERROR(IF(PrestamoNo*PrestamoSi,FechaPago,FechaInicial), FechaInicial)</f>
        <v>51015</v>
      </c>
      <c r="D173" s="11">
        <f>IFERROR(IF(PrestamoNo*PrestamoSi,CapitalR,""), "")</f>
        <v>-22329.302385111747</v>
      </c>
      <c r="E173" s="11">
        <f>IFERROR(IF(PrestamoNo*PrestamoSi,PagoMensual,0), 0)</f>
        <v>184.1652205526635</v>
      </c>
      <c r="F173" s="11">
        <f>IFERROR(IF(PrestamoNo*PrestamoSi,PrincipalR,0), 0)</f>
        <v>0</v>
      </c>
      <c r="G173" s="11">
        <f>IFERROR(IF(PrestamoNo*PrestamoSi,Amortizacion,0), 0)</f>
        <v>0</v>
      </c>
      <c r="H173" s="12">
        <f>IFERROR(IF(PrestamoNo*PrestamoSi,SUM(INDEX(Table1[Interés],1,1):Table1[[#This Row],[Interés]]),0), 0)</f>
        <v>1049.9132331598105</v>
      </c>
      <c r="I173" s="11">
        <f>IFERROR(IF(PrestamoNo*PrestamoSi,SaldoR,0), 0)</f>
        <v>-22587.898613614812</v>
      </c>
    </row>
    <row r="174" spans="2:9" ht="16.2" customHeight="1">
      <c r="B174" s="9" t="str">
        <f>IFERROR(IF(AND(PrestamoNo*PrestamoSi,NPagos&gt;=FilaPago),FilaPago,""), "")</f>
        <v/>
      </c>
      <c r="C174" s="10">
        <f>IFERROR(IF(PrestamoNo*PrestamoSi,FechaPago,FechaInicial), FechaInicial)</f>
        <v>51045</v>
      </c>
      <c r="D174" s="11">
        <f>IFERROR(IF(PrestamoNo*PrestamoSi,CapitalR,""), "")</f>
        <v>-22587.898613614812</v>
      </c>
      <c r="E174" s="11">
        <f>IFERROR(IF(PrestamoNo*PrestamoSi,PagoMensual,0), 0)</f>
        <v>184.1652205526635</v>
      </c>
      <c r="F174" s="11">
        <f>IFERROR(IF(PrestamoNo*PrestamoSi,PrincipalR,0), 0)</f>
        <v>0</v>
      </c>
      <c r="G174" s="11">
        <f>IFERROR(IF(PrestamoNo*PrestamoSi,Amortizacion,0), 0)</f>
        <v>0</v>
      </c>
      <c r="H174" s="12">
        <f>IFERROR(IF(PrestamoNo*PrestamoSi,SUM(INDEX(Table1[Interés],1,1):Table1[[#This Row],[Interés]]),0), 0)</f>
        <v>1049.9132331598105</v>
      </c>
      <c r="I174" s="11">
        <f>IFERROR(IF(PrestamoNo*PrestamoSi,SaldoR,0), 0)</f>
        <v>-22847.35682954617</v>
      </c>
    </row>
    <row r="175" spans="2:9" ht="16.2" customHeight="1">
      <c r="B175" s="9" t="str">
        <f>IFERROR(IF(AND(PrestamoNo*PrestamoSi,NPagos&gt;=FilaPago),FilaPago,""), "")</f>
        <v/>
      </c>
      <c r="C175" s="10">
        <f>IFERROR(IF(PrestamoNo*PrestamoSi,FechaPago,FechaInicial), FechaInicial)</f>
        <v>51076</v>
      </c>
      <c r="D175" s="11">
        <f>IFERROR(IF(PrestamoNo*PrestamoSi,CapitalR,""), "")</f>
        <v>-22847.35682954617</v>
      </c>
      <c r="E175" s="11">
        <f>IFERROR(IF(PrestamoNo*PrestamoSi,PagoMensual,0), 0)</f>
        <v>184.1652205526635</v>
      </c>
      <c r="F175" s="11">
        <f>IFERROR(IF(PrestamoNo*PrestamoSi,PrincipalR,0), 0)</f>
        <v>0</v>
      </c>
      <c r="G175" s="11">
        <f>IFERROR(IF(PrestamoNo*PrestamoSi,Amortizacion,0), 0)</f>
        <v>0</v>
      </c>
      <c r="H175" s="12">
        <f>IFERROR(IF(PrestamoNo*PrestamoSi,SUM(INDEX(Table1[Interés],1,1):Table1[[#This Row],[Interés]]),0), 0)</f>
        <v>1049.9132331598105</v>
      </c>
      <c r="I175" s="11">
        <f>IFERROR(IF(PrestamoNo*PrestamoSi,SaldoR,0), 0)</f>
        <v>-23107.679906197329</v>
      </c>
    </row>
    <row r="176" spans="2:9" ht="16.2" customHeight="1">
      <c r="B176" s="9" t="str">
        <f>IFERROR(IF(AND(PrestamoNo*PrestamoSi,NPagos&gt;=FilaPago),FilaPago,""), "")</f>
        <v/>
      </c>
      <c r="C176" s="10">
        <f>IFERROR(IF(PrestamoNo*PrestamoSi,FechaPago,FechaInicial), FechaInicial)</f>
        <v>51106</v>
      </c>
      <c r="D176" s="11">
        <f>IFERROR(IF(PrestamoNo*PrestamoSi,CapitalR,""), "")</f>
        <v>-23107.679906197329</v>
      </c>
      <c r="E176" s="11">
        <f>IFERROR(IF(PrestamoNo*PrestamoSi,PagoMensual,0), 0)</f>
        <v>184.1652205526635</v>
      </c>
      <c r="F176" s="11">
        <f>IFERROR(IF(PrestamoNo*PrestamoSi,PrincipalR,0), 0)</f>
        <v>0</v>
      </c>
      <c r="G176" s="11">
        <f>IFERROR(IF(PrestamoNo*PrestamoSi,Amortizacion,0), 0)</f>
        <v>0</v>
      </c>
      <c r="H176" s="12">
        <f>IFERROR(IF(PrestamoNo*PrestamoSi,SUM(INDEX(Table1[Interés],1,1):Table1[[#This Row],[Interés]]),0), 0)</f>
        <v>1049.9132331598105</v>
      </c>
      <c r="I176" s="11">
        <f>IFERROR(IF(PrestamoNo*PrestamoSi,SaldoR,0), 0)</f>
        <v>-23368.870726437337</v>
      </c>
    </row>
    <row r="177" spans="2:9" ht="16.2" customHeight="1">
      <c r="B177" s="9" t="str">
        <f>IFERROR(IF(AND(PrestamoNo*PrestamoSi,NPagos&gt;=FilaPago),FilaPago,""), "")</f>
        <v/>
      </c>
      <c r="C177" s="10">
        <f>IFERROR(IF(PrestamoNo*PrestamoSi,FechaPago,FechaInicial), FechaInicial)</f>
        <v>51137</v>
      </c>
      <c r="D177" s="11">
        <f>IFERROR(IF(PrestamoNo*PrestamoSi,CapitalR,""), "")</f>
        <v>-23368.870726437337</v>
      </c>
      <c r="E177" s="11">
        <f>IFERROR(IF(PrestamoNo*PrestamoSi,PagoMensual,0), 0)</f>
        <v>184.1652205526635</v>
      </c>
      <c r="F177" s="11">
        <f>IFERROR(IF(PrestamoNo*PrestamoSi,PrincipalR,0), 0)</f>
        <v>0</v>
      </c>
      <c r="G177" s="11">
        <f>IFERROR(IF(PrestamoNo*PrestamoSi,Amortizacion,0), 0)</f>
        <v>0</v>
      </c>
      <c r="H177" s="12">
        <f>IFERROR(IF(PrestamoNo*PrestamoSi,SUM(INDEX(Table1[Interés],1,1):Table1[[#This Row],[Interés]]),0), 0)</f>
        <v>1049.9132331598105</v>
      </c>
      <c r="I177" s="11">
        <f>IFERROR(IF(PrestamoNo*PrestamoSi,SaldoR,0), 0)</f>
        <v>-23630.932182744811</v>
      </c>
    </row>
    <row r="178" spans="2:9" ht="16.2" customHeight="1">
      <c r="B178" s="9" t="str">
        <f>IFERROR(IF(AND(PrestamoNo*PrestamoSi,NPagos&gt;=FilaPago),FilaPago,""), "")</f>
        <v/>
      </c>
      <c r="C178" s="10">
        <f>IFERROR(IF(PrestamoNo*PrestamoSi,FechaPago,FechaInicial), FechaInicial)</f>
        <v>51168</v>
      </c>
      <c r="D178" s="11">
        <f>IFERROR(IF(PrestamoNo*PrestamoSi,CapitalR,""), "")</f>
        <v>-23630.932182744811</v>
      </c>
      <c r="E178" s="11">
        <f>IFERROR(IF(PrestamoNo*PrestamoSi,PagoMensual,0), 0)</f>
        <v>184.1652205526635</v>
      </c>
      <c r="F178" s="11">
        <f>IFERROR(IF(PrestamoNo*PrestamoSi,PrincipalR,0), 0)</f>
        <v>0</v>
      </c>
      <c r="G178" s="11">
        <f>IFERROR(IF(PrestamoNo*PrestamoSi,Amortizacion,0), 0)</f>
        <v>0</v>
      </c>
      <c r="H178" s="12">
        <f>IFERROR(IF(PrestamoNo*PrestamoSi,SUM(INDEX(Table1[Interés],1,1):Table1[[#This Row],[Interés]]),0), 0)</f>
        <v>1049.9132331598105</v>
      </c>
      <c r="I178" s="11">
        <f>IFERROR(IF(PrestamoNo*PrestamoSi,SaldoR,0), 0)</f>
        <v>-23893.867177239943</v>
      </c>
    </row>
    <row r="179" spans="2:9" ht="16.2" customHeight="1">
      <c r="B179" s="9" t="str">
        <f>IFERROR(IF(AND(PrestamoNo*PrestamoSi,NPagos&gt;=FilaPago),FilaPago,""), "")</f>
        <v/>
      </c>
      <c r="C179" s="10">
        <f>IFERROR(IF(PrestamoNo*PrestamoSi,FechaPago,FechaInicial), FechaInicial)</f>
        <v>51197</v>
      </c>
      <c r="D179" s="11">
        <f>IFERROR(IF(PrestamoNo*PrestamoSi,CapitalR,""), "")</f>
        <v>-23893.867177239943</v>
      </c>
      <c r="E179" s="11">
        <f>IFERROR(IF(PrestamoNo*PrestamoSi,PagoMensual,0), 0)</f>
        <v>184.1652205526635</v>
      </c>
      <c r="F179" s="11">
        <f>IFERROR(IF(PrestamoNo*PrestamoSi,PrincipalR,0), 0)</f>
        <v>0</v>
      </c>
      <c r="G179" s="11">
        <f>IFERROR(IF(PrestamoNo*PrestamoSi,Amortizacion,0), 0)</f>
        <v>0</v>
      </c>
      <c r="H179" s="12">
        <f>IFERROR(IF(PrestamoNo*PrestamoSi,SUM(INDEX(Table1[Interés],1,1):Table1[[#This Row],[Interés]]),0), 0)</f>
        <v>1049.9132331598105</v>
      </c>
      <c r="I179" s="11">
        <f>IFERROR(IF(PrestamoNo*PrestamoSi,SaldoR,0), 0)</f>
        <v>-24157.678621716743</v>
      </c>
    </row>
    <row r="180" spans="2:9" ht="16.2" customHeight="1">
      <c r="B180" s="9" t="str">
        <f>IFERROR(IF(AND(PrestamoNo*PrestamoSi,NPagos&gt;=FilaPago),FilaPago,""), "")</f>
        <v/>
      </c>
      <c r="C180" s="10">
        <f>IFERROR(IF(PrestamoNo*PrestamoSi,FechaPago,FechaInicial), FechaInicial)</f>
        <v>51228</v>
      </c>
      <c r="D180" s="11">
        <f>IFERROR(IF(PrestamoNo*PrestamoSi,CapitalR,""), "")</f>
        <v>-24157.678621716743</v>
      </c>
      <c r="E180" s="11">
        <f>IFERROR(IF(PrestamoNo*PrestamoSi,PagoMensual,0), 0)</f>
        <v>184.1652205526635</v>
      </c>
      <c r="F180" s="11">
        <f>IFERROR(IF(PrestamoNo*PrestamoSi,PrincipalR,0), 0)</f>
        <v>0</v>
      </c>
      <c r="G180" s="11">
        <f>IFERROR(IF(PrestamoNo*PrestamoSi,Amortizacion,0), 0)</f>
        <v>0</v>
      </c>
      <c r="H180" s="12">
        <f>IFERROR(IF(PrestamoNo*PrestamoSi,SUM(INDEX(Table1[Interés],1,1):Table1[[#This Row],[Interés]]),0), 0)</f>
        <v>1049.9132331598105</v>
      </c>
      <c r="I180" s="11">
        <f>IFERROR(IF(PrestamoNo*PrestamoSi,SaldoR,0), 0)</f>
        <v>-24422.369437675148</v>
      </c>
    </row>
    <row r="181" spans="2:9" ht="16.2" customHeight="1">
      <c r="B181" s="9" t="str">
        <f>IFERROR(IF(AND(PrestamoNo*PrestamoSi,NPagos&gt;=FilaPago),FilaPago,""), "")</f>
        <v/>
      </c>
      <c r="C181" s="10">
        <f>IFERROR(IF(PrestamoNo*PrestamoSi,FechaPago,FechaInicial), FechaInicial)</f>
        <v>51258</v>
      </c>
      <c r="D181" s="11">
        <f>IFERROR(IF(PrestamoNo*PrestamoSi,CapitalR,""), "")</f>
        <v>-24422.369437675148</v>
      </c>
      <c r="E181" s="11">
        <f>IFERROR(IF(PrestamoNo*PrestamoSi,PagoMensual,0), 0)</f>
        <v>184.1652205526635</v>
      </c>
      <c r="F181" s="11">
        <f>IFERROR(IF(PrestamoNo*PrestamoSi,PrincipalR,0), 0)</f>
        <v>0</v>
      </c>
      <c r="G181" s="11">
        <f>IFERROR(IF(PrestamoNo*PrestamoSi,Amortizacion,0), 0)</f>
        <v>0</v>
      </c>
      <c r="H181" s="12">
        <f>IFERROR(IF(PrestamoNo*PrestamoSi,SUM(INDEX(Table1[Interés],1,1):Table1[[#This Row],[Interés]]),0), 0)</f>
        <v>1049.9132331598105</v>
      </c>
      <c r="I181" s="11">
        <f>IFERROR(IF(PrestamoNo*PrestamoSi,SaldoR,0), 0)</f>
        <v>-24687.94255635341</v>
      </c>
    </row>
    <row r="182" spans="2:9" ht="16.2" customHeight="1">
      <c r="B182" s="9" t="str">
        <f>IFERROR(IF(AND(PrestamoNo*PrestamoSi,NPagos&gt;=FilaPago),FilaPago,""), "")</f>
        <v/>
      </c>
      <c r="C182" s="10">
        <f>IFERROR(IF(PrestamoNo*PrestamoSi,FechaPago,FechaInicial), FechaInicial)</f>
        <v>51289</v>
      </c>
      <c r="D182" s="11">
        <f>IFERROR(IF(PrestamoNo*PrestamoSi,CapitalR,""), "")</f>
        <v>-24687.94255635341</v>
      </c>
      <c r="E182" s="11">
        <f>IFERROR(IF(PrestamoNo*PrestamoSi,PagoMensual,0), 0)</f>
        <v>184.1652205526635</v>
      </c>
      <c r="F182" s="11">
        <f>IFERROR(IF(PrestamoNo*PrestamoSi,PrincipalR,0), 0)</f>
        <v>0</v>
      </c>
      <c r="G182" s="11">
        <f>IFERROR(IF(PrestamoNo*PrestamoSi,Amortizacion,0), 0)</f>
        <v>0</v>
      </c>
      <c r="H182" s="12">
        <f>IFERROR(IF(PrestamoNo*PrestamoSi,SUM(INDEX(Table1[Interés],1,1):Table1[[#This Row],[Interés]]),0), 0)</f>
        <v>1049.9132331598105</v>
      </c>
      <c r="I182" s="11">
        <f>IFERROR(IF(PrestamoNo*PrestamoSi,SaldoR,0), 0)</f>
        <v>-24954.400918760573</v>
      </c>
    </row>
    <row r="183" spans="2:9" ht="16.2" customHeight="1">
      <c r="B183" s="9" t="str">
        <f>IFERROR(IF(AND(PrestamoNo*PrestamoSi,NPagos&gt;=FilaPago),FilaPago,""), "")</f>
        <v/>
      </c>
      <c r="C183" s="10">
        <f>IFERROR(IF(PrestamoNo*PrestamoSi,FechaPago,FechaInicial), FechaInicial)</f>
        <v>51319</v>
      </c>
      <c r="D183" s="11">
        <f>IFERROR(IF(PrestamoNo*PrestamoSi,CapitalR,""), "")</f>
        <v>-24954.400918760573</v>
      </c>
      <c r="E183" s="11">
        <f>IFERROR(IF(PrestamoNo*PrestamoSi,PagoMensual,0), 0)</f>
        <v>184.1652205526635</v>
      </c>
      <c r="F183" s="11">
        <f>IFERROR(IF(PrestamoNo*PrestamoSi,PrincipalR,0), 0)</f>
        <v>0</v>
      </c>
      <c r="G183" s="11">
        <f>IFERROR(IF(PrestamoNo*PrestamoSi,Amortizacion,0), 0)</f>
        <v>0</v>
      </c>
      <c r="H183" s="12">
        <f>IFERROR(IF(PrestamoNo*PrestamoSi,SUM(INDEX(Table1[Interés],1,1):Table1[[#This Row],[Interés]]),0), 0)</f>
        <v>1049.9132331598105</v>
      </c>
      <c r="I183" s="11">
        <f>IFERROR(IF(PrestamoNo*PrestamoSi,SaldoR,0), 0)</f>
        <v>-25221.747475709108</v>
      </c>
    </row>
    <row r="184" spans="2:9" ht="16.2" customHeight="1">
      <c r="B184" s="9" t="str">
        <f>IFERROR(IF(AND(PrestamoNo*PrestamoSi,NPagos&gt;=FilaPago),FilaPago,""), "")</f>
        <v/>
      </c>
      <c r="C184" s="10">
        <f>IFERROR(IF(PrestamoNo*PrestamoSi,FechaPago,FechaInicial), FechaInicial)</f>
        <v>51350</v>
      </c>
      <c r="D184" s="11">
        <f>IFERROR(IF(PrestamoNo*PrestamoSi,CapitalR,""), "")</f>
        <v>-25221.747475709108</v>
      </c>
      <c r="E184" s="11">
        <f>IFERROR(IF(PrestamoNo*PrestamoSi,PagoMensual,0), 0)</f>
        <v>184.1652205526635</v>
      </c>
      <c r="F184" s="11">
        <f>IFERROR(IF(PrestamoNo*PrestamoSi,PrincipalR,0), 0)</f>
        <v>0</v>
      </c>
      <c r="G184" s="11">
        <f>IFERROR(IF(PrestamoNo*PrestamoSi,Amortizacion,0), 0)</f>
        <v>0</v>
      </c>
      <c r="H184" s="12">
        <f>IFERROR(IF(PrestamoNo*PrestamoSi,SUM(INDEX(Table1[Interés],1,1):Table1[[#This Row],[Interés]]),0), 0)</f>
        <v>1049.9132331598105</v>
      </c>
      <c r="I184" s="11">
        <f>IFERROR(IF(PrestamoNo*PrestamoSi,SaldoR,0), 0)</f>
        <v>-25489.98518784748</v>
      </c>
    </row>
    <row r="185" spans="2:9" ht="16.2" customHeight="1">
      <c r="B185" s="9" t="str">
        <f>IFERROR(IF(AND(PrestamoNo*PrestamoSi,NPagos&gt;=FilaPago),FilaPago,""), "")</f>
        <v/>
      </c>
      <c r="C185" s="10">
        <f>IFERROR(IF(PrestamoNo*PrestamoSi,FechaPago,FechaInicial), FechaInicial)</f>
        <v>51381</v>
      </c>
      <c r="D185" s="11">
        <f>IFERROR(IF(PrestamoNo*PrestamoSi,CapitalR,""), "")</f>
        <v>-25489.98518784748</v>
      </c>
      <c r="E185" s="11">
        <f>IFERROR(IF(PrestamoNo*PrestamoSi,PagoMensual,0), 0)</f>
        <v>184.1652205526635</v>
      </c>
      <c r="F185" s="11">
        <f>IFERROR(IF(PrestamoNo*PrestamoSi,PrincipalR,0), 0)</f>
        <v>0</v>
      </c>
      <c r="G185" s="11">
        <f>IFERROR(IF(PrestamoNo*PrestamoSi,Amortizacion,0), 0)</f>
        <v>0</v>
      </c>
      <c r="H185" s="12">
        <f>IFERROR(IF(PrestamoNo*PrestamoSi,SUM(INDEX(Table1[Interés],1,1):Table1[[#This Row],[Interés]]),0), 0)</f>
        <v>1049.9132331598105</v>
      </c>
      <c r="I185" s="11">
        <f>IFERROR(IF(PrestamoNo*PrestamoSi,SaldoR,0), 0)</f>
        <v>-25759.117025692991</v>
      </c>
    </row>
    <row r="186" spans="2:9" ht="16.2" customHeight="1">
      <c r="B186" s="9" t="str">
        <f>IFERROR(IF(AND(PrestamoNo*PrestamoSi,NPagos&gt;=FilaPago),FilaPago,""), "")</f>
        <v/>
      </c>
      <c r="C186" s="10">
        <f>IFERROR(IF(PrestamoNo*PrestamoSi,FechaPago,FechaInicial), FechaInicial)</f>
        <v>51411</v>
      </c>
      <c r="D186" s="11">
        <f>IFERROR(IF(PrestamoNo*PrestamoSi,CapitalR,""), "")</f>
        <v>-25759.117025692991</v>
      </c>
      <c r="E186" s="11">
        <f>IFERROR(IF(PrestamoNo*PrestamoSi,PagoMensual,0), 0)</f>
        <v>184.1652205526635</v>
      </c>
      <c r="F186" s="11">
        <f>IFERROR(IF(PrestamoNo*PrestamoSi,PrincipalR,0), 0)</f>
        <v>0</v>
      </c>
      <c r="G186" s="11">
        <f>IFERROR(IF(PrestamoNo*PrestamoSi,Amortizacion,0), 0)</f>
        <v>0</v>
      </c>
      <c r="H186" s="12">
        <f>IFERROR(IF(PrestamoNo*PrestamoSi,SUM(INDEX(Table1[Interés],1,1):Table1[[#This Row],[Interés]]),0), 0)</f>
        <v>1049.9132331598105</v>
      </c>
      <c r="I186" s="11">
        <f>IFERROR(IF(PrestamoNo*PrestamoSi,SaldoR,0), 0)</f>
        <v>-26029.145969664627</v>
      </c>
    </row>
    <row r="187" spans="2:9" ht="16.2" customHeight="1">
      <c r="B187" s="9" t="str">
        <f>IFERROR(IF(AND(PrestamoNo*PrestamoSi,NPagos&gt;=FilaPago),FilaPago,""), "")</f>
        <v/>
      </c>
      <c r="C187" s="10">
        <f>IFERROR(IF(PrestamoNo*PrestamoSi,FechaPago,FechaInicial), FechaInicial)</f>
        <v>51442</v>
      </c>
      <c r="D187" s="11">
        <f>IFERROR(IF(PrestamoNo*PrestamoSi,CapitalR,""), "")</f>
        <v>-26029.145969664627</v>
      </c>
      <c r="E187" s="11">
        <f>IFERROR(IF(PrestamoNo*PrestamoSi,PagoMensual,0), 0)</f>
        <v>184.1652205526635</v>
      </c>
      <c r="F187" s="11">
        <f>IFERROR(IF(PrestamoNo*PrestamoSi,PrincipalR,0), 0)</f>
        <v>0</v>
      </c>
      <c r="G187" s="11">
        <f>IFERROR(IF(PrestamoNo*PrestamoSi,Amortizacion,0), 0)</f>
        <v>0</v>
      </c>
      <c r="H187" s="12">
        <f>IFERROR(IF(PrestamoNo*PrestamoSi,SUM(INDEX(Table1[Interés],1,1):Table1[[#This Row],[Interés]]),0), 0)</f>
        <v>1049.9132331598105</v>
      </c>
      <c r="I187" s="11">
        <f>IFERROR(IF(PrestamoNo*PrestamoSi,SaldoR,0), 0)</f>
        <v>-26300.075010116187</v>
      </c>
    </row>
    <row r="188" spans="2:9" ht="16.2" customHeight="1">
      <c r="B188" s="9" t="str">
        <f>IFERROR(IF(AND(PrestamoNo*PrestamoSi,NPagos&gt;=FilaPago),FilaPago,""), "")</f>
        <v/>
      </c>
      <c r="C188" s="10">
        <f>IFERROR(IF(PrestamoNo*PrestamoSi,FechaPago,FechaInicial), FechaInicial)</f>
        <v>51472</v>
      </c>
      <c r="D188" s="11">
        <f>IFERROR(IF(PrestamoNo*PrestamoSi,CapitalR,""), "")</f>
        <v>-26300.075010116187</v>
      </c>
      <c r="E188" s="11">
        <f>IFERROR(IF(PrestamoNo*PrestamoSi,PagoMensual,0), 0)</f>
        <v>184.1652205526635</v>
      </c>
      <c r="F188" s="11">
        <f>IFERROR(IF(PrestamoNo*PrestamoSi,PrincipalR,0), 0)</f>
        <v>0</v>
      </c>
      <c r="G188" s="11">
        <f>IFERROR(IF(PrestamoNo*PrestamoSi,Amortizacion,0), 0)</f>
        <v>0</v>
      </c>
      <c r="H188" s="12">
        <f>IFERROR(IF(PrestamoNo*PrestamoSi,SUM(INDEX(Table1[Interés],1,1):Table1[[#This Row],[Interés]]),0), 0)</f>
        <v>1049.9132331598105</v>
      </c>
      <c r="I188" s="11">
        <f>IFERROR(IF(PrestamoNo*PrestamoSi,SaldoR,0), 0)</f>
        <v>-26571.907147369249</v>
      </c>
    </row>
    <row r="189" spans="2:9" ht="16.2" customHeight="1">
      <c r="B189" s="9" t="str">
        <f>IFERROR(IF(AND(PrestamoNo*PrestamoSi,NPagos&gt;=FilaPago),FilaPago,""), "")</f>
        <v/>
      </c>
      <c r="C189" s="10">
        <f>IFERROR(IF(PrestamoNo*PrestamoSi,FechaPago,FechaInicial), FechaInicial)</f>
        <v>51503</v>
      </c>
      <c r="D189" s="11">
        <f>IFERROR(IF(PrestamoNo*PrestamoSi,CapitalR,""), "")</f>
        <v>-26571.907147369249</v>
      </c>
      <c r="E189" s="11">
        <f>IFERROR(IF(PrestamoNo*PrestamoSi,PagoMensual,0), 0)</f>
        <v>184.1652205526635</v>
      </c>
      <c r="F189" s="11">
        <f>IFERROR(IF(PrestamoNo*PrestamoSi,PrincipalR,0), 0)</f>
        <v>0</v>
      </c>
      <c r="G189" s="11">
        <f>IFERROR(IF(PrestamoNo*PrestamoSi,Amortizacion,0), 0)</f>
        <v>0</v>
      </c>
      <c r="H189" s="12">
        <f>IFERROR(IF(PrestamoNo*PrestamoSi,SUM(INDEX(Table1[Interés],1,1):Table1[[#This Row],[Interés]]),0), 0)</f>
        <v>1049.9132331598105</v>
      </c>
      <c r="I189" s="11">
        <f>IFERROR(IF(PrestamoNo*PrestamoSi,SaldoR,0), 0)</f>
        <v>-26844.64539174649</v>
      </c>
    </row>
    <row r="190" spans="2:9" ht="16.2" customHeight="1">
      <c r="B190" s="9" t="str">
        <f>IFERROR(IF(AND(PrestamoNo*PrestamoSi,NPagos&gt;=FilaPago),FilaPago,""), "")</f>
        <v/>
      </c>
      <c r="C190" s="10">
        <f>IFERROR(IF(PrestamoNo*PrestamoSi,FechaPago,FechaInicial), FechaInicial)</f>
        <v>51534</v>
      </c>
      <c r="D190" s="11">
        <f>IFERROR(IF(PrestamoNo*PrestamoSi,CapitalR,""), "")</f>
        <v>-26844.64539174649</v>
      </c>
      <c r="E190" s="11">
        <f>IFERROR(IF(PrestamoNo*PrestamoSi,PagoMensual,0), 0)</f>
        <v>184.1652205526635</v>
      </c>
      <c r="F190" s="11">
        <f>IFERROR(IF(PrestamoNo*PrestamoSi,PrincipalR,0), 0)</f>
        <v>0</v>
      </c>
      <c r="G190" s="11">
        <f>IFERROR(IF(PrestamoNo*PrestamoSi,Amortizacion,0), 0)</f>
        <v>0</v>
      </c>
      <c r="H190" s="12">
        <f>IFERROR(IF(PrestamoNo*PrestamoSi,SUM(INDEX(Table1[Interés],1,1):Table1[[#This Row],[Interés]]),0), 0)</f>
        <v>1049.9132331598105</v>
      </c>
      <c r="I190" s="11">
        <f>IFERROR(IF(PrestamoNo*PrestamoSi,SaldoR,0), 0)</f>
        <v>-27118.292763604968</v>
      </c>
    </row>
    <row r="191" spans="2:9" ht="16.2" customHeight="1">
      <c r="B191" s="9" t="str">
        <f>IFERROR(IF(AND(PrestamoNo*PrestamoSi,NPagos&gt;=FilaPago),FilaPago,""), "")</f>
        <v/>
      </c>
      <c r="C191" s="10">
        <f>IFERROR(IF(PrestamoNo*PrestamoSi,FechaPago,FechaInicial), FechaInicial)</f>
        <v>51562</v>
      </c>
      <c r="D191" s="11">
        <f>IFERROR(IF(PrestamoNo*PrestamoSi,CapitalR,""), "")</f>
        <v>-27118.292763604968</v>
      </c>
      <c r="E191" s="11">
        <f>IFERROR(IF(PrestamoNo*PrestamoSi,PagoMensual,0), 0)</f>
        <v>184.1652205526635</v>
      </c>
      <c r="F191" s="11">
        <f>IFERROR(IF(PrestamoNo*PrestamoSi,PrincipalR,0), 0)</f>
        <v>0</v>
      </c>
      <c r="G191" s="11">
        <f>IFERROR(IF(PrestamoNo*PrestamoSi,Amortizacion,0), 0)</f>
        <v>0</v>
      </c>
      <c r="H191" s="12">
        <f>IFERROR(IF(PrestamoNo*PrestamoSi,SUM(INDEX(Table1[Interés],1,1):Table1[[#This Row],[Interés]]),0), 0)</f>
        <v>1049.9132331598105</v>
      </c>
      <c r="I191" s="11">
        <f>IFERROR(IF(PrestamoNo*PrestamoSi,SaldoR,0), 0)</f>
        <v>-27392.852293369651</v>
      </c>
    </row>
    <row r="192" spans="2:9" ht="16.2" customHeight="1">
      <c r="B192" s="9" t="str">
        <f>IFERROR(IF(AND(PrestamoNo*PrestamoSi,NPagos&gt;=FilaPago),FilaPago,""), "")</f>
        <v/>
      </c>
      <c r="C192" s="10">
        <f>IFERROR(IF(PrestamoNo*PrestamoSi,FechaPago,FechaInicial), FechaInicial)</f>
        <v>51593</v>
      </c>
      <c r="D192" s="11">
        <f>IFERROR(IF(PrestamoNo*PrestamoSi,CapitalR,""), "")</f>
        <v>-27392.852293369651</v>
      </c>
      <c r="E192" s="11">
        <f>IFERROR(IF(PrestamoNo*PrestamoSi,PagoMensual,0), 0)</f>
        <v>184.1652205526635</v>
      </c>
      <c r="F192" s="11">
        <f>IFERROR(IF(PrestamoNo*PrestamoSi,PrincipalR,0), 0)</f>
        <v>0</v>
      </c>
      <c r="G192" s="11">
        <f>IFERROR(IF(PrestamoNo*PrestamoSi,Amortizacion,0), 0)</f>
        <v>0</v>
      </c>
      <c r="H192" s="12">
        <f>IFERROR(IF(PrestamoNo*PrestamoSi,SUM(INDEX(Table1[Interés],1,1):Table1[[#This Row],[Interés]]),0), 0)</f>
        <v>1049.9132331598105</v>
      </c>
      <c r="I192" s="11">
        <f>IFERROR(IF(PrestamoNo*PrestamoSi,SaldoR,0), 0)</f>
        <v>-27668.327021566907</v>
      </c>
    </row>
    <row r="193" spans="2:9" ht="16.2" customHeight="1">
      <c r="B193" s="9" t="str">
        <f>IFERROR(IF(AND(PrestamoNo*PrestamoSi,NPagos&gt;=FilaPago),FilaPago,""), "")</f>
        <v/>
      </c>
      <c r="C193" s="10">
        <f>IFERROR(IF(PrestamoNo*PrestamoSi,FechaPago,FechaInicial), FechaInicial)</f>
        <v>51623</v>
      </c>
      <c r="D193" s="11">
        <f>IFERROR(IF(PrestamoNo*PrestamoSi,CapitalR,""), "")</f>
        <v>-27668.327021566907</v>
      </c>
      <c r="E193" s="11">
        <f>IFERROR(IF(PrestamoNo*PrestamoSi,PagoMensual,0), 0)</f>
        <v>184.1652205526635</v>
      </c>
      <c r="F193" s="11">
        <f>IFERROR(IF(PrestamoNo*PrestamoSi,PrincipalR,0), 0)</f>
        <v>0</v>
      </c>
      <c r="G193" s="11">
        <f>IFERROR(IF(PrestamoNo*PrestamoSi,Amortizacion,0), 0)</f>
        <v>0</v>
      </c>
      <c r="H193" s="12">
        <f>IFERROR(IF(PrestamoNo*PrestamoSi,SUM(INDEX(Table1[Interés],1,1):Table1[[#This Row],[Interés]]),0), 0)</f>
        <v>1049.9132331598105</v>
      </c>
      <c r="I193" s="11">
        <f>IFERROR(IF(PrestamoNo*PrestamoSi,SaldoR,0), 0)</f>
        <v>-27944.719998858127</v>
      </c>
    </row>
    <row r="194" spans="2:9" ht="16.2" customHeight="1">
      <c r="B194" s="9" t="str">
        <f>IFERROR(IF(AND(PrestamoNo*PrestamoSi,NPagos&gt;=FilaPago),FilaPago,""), "")</f>
        <v/>
      </c>
      <c r="C194" s="10">
        <f>IFERROR(IF(PrestamoNo*PrestamoSi,FechaPago,FechaInicial), FechaInicial)</f>
        <v>51654</v>
      </c>
      <c r="D194" s="11">
        <f>IFERROR(IF(PrestamoNo*PrestamoSi,CapitalR,""), "")</f>
        <v>-27944.719998858127</v>
      </c>
      <c r="E194" s="11">
        <f>IFERROR(IF(PrestamoNo*PrestamoSi,PagoMensual,0), 0)</f>
        <v>184.1652205526635</v>
      </c>
      <c r="F194" s="11">
        <f>IFERROR(IF(PrestamoNo*PrestamoSi,PrincipalR,0), 0)</f>
        <v>0</v>
      </c>
      <c r="G194" s="11">
        <f>IFERROR(IF(PrestamoNo*PrestamoSi,Amortizacion,0), 0)</f>
        <v>0</v>
      </c>
      <c r="H194" s="12">
        <f>IFERROR(IF(PrestamoNo*PrestamoSi,SUM(INDEX(Table1[Interés],1,1):Table1[[#This Row],[Interés]]),0), 0)</f>
        <v>1049.9132331598105</v>
      </c>
      <c r="I194" s="11">
        <f>IFERROR(IF(PrestamoNo*PrestamoSi,SaldoR,0), 0)</f>
        <v>-28222.034286073653</v>
      </c>
    </row>
    <row r="195" spans="2:9" ht="16.2" customHeight="1">
      <c r="B195" s="9" t="str">
        <f>IFERROR(IF(AND(PrestamoNo*PrestamoSi,NPagos&gt;=FilaPago),FilaPago,""), "")</f>
        <v/>
      </c>
      <c r="C195" s="10">
        <f>IFERROR(IF(PrestamoNo*PrestamoSi,FechaPago,FechaInicial), FechaInicial)</f>
        <v>51684</v>
      </c>
      <c r="D195" s="11">
        <f>IFERROR(IF(PrestamoNo*PrestamoSi,CapitalR,""), "")</f>
        <v>-28222.034286073653</v>
      </c>
      <c r="E195" s="11">
        <f>IFERROR(IF(PrestamoNo*PrestamoSi,PagoMensual,0), 0)</f>
        <v>184.1652205526635</v>
      </c>
      <c r="F195" s="11">
        <f>IFERROR(IF(PrestamoNo*PrestamoSi,PrincipalR,0), 0)</f>
        <v>0</v>
      </c>
      <c r="G195" s="11">
        <f>IFERROR(IF(PrestamoNo*PrestamoSi,Amortizacion,0), 0)</f>
        <v>0</v>
      </c>
      <c r="H195" s="12">
        <f>IFERROR(IF(PrestamoNo*PrestamoSi,SUM(INDEX(Table1[Interés],1,1):Table1[[#This Row],[Interés]]),0), 0)</f>
        <v>1049.9132331598105</v>
      </c>
      <c r="I195" s="11">
        <f>IFERROR(IF(PrestamoNo*PrestamoSi,SaldoR,0), 0)</f>
        <v>-28500.272954246557</v>
      </c>
    </row>
    <row r="196" spans="2:9" ht="16.2" customHeight="1">
      <c r="B196" s="9" t="str">
        <f>IFERROR(IF(AND(PrestamoNo*PrestamoSi,NPagos&gt;=FilaPago),FilaPago,""), "")</f>
        <v/>
      </c>
      <c r="C196" s="10">
        <f>IFERROR(IF(PrestamoNo*PrestamoSi,FechaPago,FechaInicial), FechaInicial)</f>
        <v>51715</v>
      </c>
      <c r="D196" s="11">
        <f>IFERROR(IF(PrestamoNo*PrestamoSi,CapitalR,""), "")</f>
        <v>-28500.272954246557</v>
      </c>
      <c r="E196" s="11">
        <f>IFERROR(IF(PrestamoNo*PrestamoSi,PagoMensual,0), 0)</f>
        <v>184.1652205526635</v>
      </c>
      <c r="F196" s="11">
        <f>IFERROR(IF(PrestamoNo*PrestamoSi,PrincipalR,0), 0)</f>
        <v>0</v>
      </c>
      <c r="G196" s="11">
        <f>IFERROR(IF(PrestamoNo*PrestamoSi,Amortizacion,0), 0)</f>
        <v>0</v>
      </c>
      <c r="H196" s="12">
        <f>IFERROR(IF(PrestamoNo*PrestamoSi,SUM(INDEX(Table1[Interés],1,1):Table1[[#This Row],[Interés]]),0), 0)</f>
        <v>1049.9132331598105</v>
      </c>
      <c r="I196" s="11">
        <f>IFERROR(IF(PrestamoNo*PrestamoSi,SaldoR,0), 0)</f>
        <v>-28779.439084646725</v>
      </c>
    </row>
    <row r="197" spans="2:9" ht="16.2" customHeight="1">
      <c r="B197" s="9" t="str">
        <f>IFERROR(IF(AND(PrestamoNo*PrestamoSi,NPagos&gt;=FilaPago),FilaPago,""), "")</f>
        <v/>
      </c>
      <c r="C197" s="10">
        <f>IFERROR(IF(PrestamoNo*PrestamoSi,FechaPago,FechaInicial), FechaInicial)</f>
        <v>51746</v>
      </c>
      <c r="D197" s="11">
        <f>IFERROR(IF(PrestamoNo*PrestamoSi,CapitalR,""), "")</f>
        <v>-28779.439084646725</v>
      </c>
      <c r="E197" s="11">
        <f>IFERROR(IF(PrestamoNo*PrestamoSi,PagoMensual,0), 0)</f>
        <v>184.1652205526635</v>
      </c>
      <c r="F197" s="11">
        <f>IFERROR(IF(PrestamoNo*PrestamoSi,PrincipalR,0), 0)</f>
        <v>0</v>
      </c>
      <c r="G197" s="11">
        <f>IFERROR(IF(PrestamoNo*PrestamoSi,Amortizacion,0), 0)</f>
        <v>0</v>
      </c>
      <c r="H197" s="12">
        <f>IFERROR(IF(PrestamoNo*PrestamoSi,SUM(INDEX(Table1[Interés],1,1):Table1[[#This Row],[Interés]]),0), 0)</f>
        <v>1049.9132331598105</v>
      </c>
      <c r="I197" s="11">
        <f>IFERROR(IF(PrestamoNo*PrestamoSi,SaldoR,0), 0)</f>
        <v>-29059.535768814883</v>
      </c>
    </row>
    <row r="198" spans="2:9" ht="16.2" customHeight="1">
      <c r="B198" s="9" t="str">
        <f>IFERROR(IF(AND(PrestamoNo*PrestamoSi,NPagos&gt;=FilaPago),FilaPago,""), "")</f>
        <v/>
      </c>
      <c r="C198" s="10">
        <f>IFERROR(IF(PrestamoNo*PrestamoSi,FechaPago,FechaInicial), FechaInicial)</f>
        <v>51776</v>
      </c>
      <c r="D198" s="11">
        <f>IFERROR(IF(PrestamoNo*PrestamoSi,CapitalR,""), "")</f>
        <v>-29059.535768814883</v>
      </c>
      <c r="E198" s="11">
        <f>IFERROR(IF(PrestamoNo*PrestamoSi,PagoMensual,0), 0)</f>
        <v>184.1652205526635</v>
      </c>
      <c r="F198" s="11">
        <f>IFERROR(IF(PrestamoNo*PrestamoSi,PrincipalR,0), 0)</f>
        <v>0</v>
      </c>
      <c r="G198" s="11">
        <f>IFERROR(IF(PrestamoNo*PrestamoSi,Amortizacion,0), 0)</f>
        <v>0</v>
      </c>
      <c r="H198" s="12">
        <f>IFERROR(IF(PrestamoNo*PrestamoSi,SUM(INDEX(Table1[Interés],1,1):Table1[[#This Row],[Interés]]),0), 0)</f>
        <v>1049.9132331598105</v>
      </c>
      <c r="I198" s="11">
        <f>IFERROR(IF(PrestamoNo*PrestamoSi,SaldoR,0), 0)</f>
        <v>-29340.566108596937</v>
      </c>
    </row>
    <row r="199" spans="2:9" ht="16.2" customHeight="1">
      <c r="B199" s="9" t="str">
        <f>IFERROR(IF(AND(PrestamoNo*PrestamoSi,NPagos&gt;=FilaPago),FilaPago,""), "")</f>
        <v/>
      </c>
      <c r="C199" s="10">
        <f>IFERROR(IF(PrestamoNo*PrestamoSi,FechaPago,FechaInicial), FechaInicial)</f>
        <v>51807</v>
      </c>
      <c r="D199" s="11">
        <f>IFERROR(IF(PrestamoNo*PrestamoSi,CapitalR,""), "")</f>
        <v>-29340.566108596937</v>
      </c>
      <c r="E199" s="11">
        <f>IFERROR(IF(PrestamoNo*PrestamoSi,PagoMensual,0), 0)</f>
        <v>184.1652205526635</v>
      </c>
      <c r="F199" s="11">
        <f>IFERROR(IF(PrestamoNo*PrestamoSi,PrincipalR,0), 0)</f>
        <v>0</v>
      </c>
      <c r="G199" s="11">
        <f>IFERROR(IF(PrestamoNo*PrestamoSi,Amortizacion,0), 0)</f>
        <v>0</v>
      </c>
      <c r="H199" s="12">
        <f>IFERROR(IF(PrestamoNo*PrestamoSi,SUM(INDEX(Table1[Interés],1,1):Table1[[#This Row],[Interés]]),0), 0)</f>
        <v>1049.9132331598105</v>
      </c>
      <c r="I199" s="11">
        <f>IFERROR(IF(PrestamoNo*PrestamoSi,SaldoR,0), 0)</f>
        <v>-29622.533216178243</v>
      </c>
    </row>
    <row r="200" spans="2:9" ht="16.2" customHeight="1">
      <c r="B200" s="9" t="str">
        <f>IFERROR(IF(AND(PrestamoNo*PrestamoSi,NPagos&gt;=FilaPago),FilaPago,""), "")</f>
        <v/>
      </c>
      <c r="C200" s="10">
        <f>IFERROR(IF(PrestamoNo*PrestamoSi,FechaPago,FechaInicial), FechaInicial)</f>
        <v>51837</v>
      </c>
      <c r="D200" s="11">
        <f>IFERROR(IF(PrestamoNo*PrestamoSi,CapitalR,""), "")</f>
        <v>-29622.533216178243</v>
      </c>
      <c r="E200" s="11">
        <f>IFERROR(IF(PrestamoNo*PrestamoSi,PagoMensual,0), 0)</f>
        <v>184.1652205526635</v>
      </c>
      <c r="F200" s="11">
        <f>IFERROR(IF(PrestamoNo*PrestamoSi,PrincipalR,0), 0)</f>
        <v>0</v>
      </c>
      <c r="G200" s="11">
        <f>IFERROR(IF(PrestamoNo*PrestamoSi,Amortizacion,0), 0)</f>
        <v>0</v>
      </c>
      <c r="H200" s="12">
        <f>IFERROR(IF(PrestamoNo*PrestamoSi,SUM(INDEX(Table1[Interés],1,1):Table1[[#This Row],[Interés]]),0), 0)</f>
        <v>1049.9132331598105</v>
      </c>
      <c r="I200" s="11">
        <f>IFERROR(IF(PrestamoNo*PrestamoSi,SaldoR,0), 0)</f>
        <v>-29905.440214118182</v>
      </c>
    </row>
    <row r="201" spans="2:9" ht="16.2" customHeight="1">
      <c r="B201" s="9" t="str">
        <f>IFERROR(IF(AND(PrestamoNo*PrestamoSi,NPagos&gt;=FilaPago),FilaPago,""), "")</f>
        <v/>
      </c>
      <c r="C201" s="10">
        <f>IFERROR(IF(PrestamoNo*PrestamoSi,FechaPago,FechaInicial), FechaInicial)</f>
        <v>51868</v>
      </c>
      <c r="D201" s="11">
        <f>IFERROR(IF(PrestamoNo*PrestamoSi,CapitalR,""), "")</f>
        <v>-29905.440214118182</v>
      </c>
      <c r="E201" s="11">
        <f>IFERROR(IF(PrestamoNo*PrestamoSi,PagoMensual,0), 0)</f>
        <v>184.1652205526635</v>
      </c>
      <c r="F201" s="11">
        <f>IFERROR(IF(PrestamoNo*PrestamoSi,PrincipalR,0), 0)</f>
        <v>0</v>
      </c>
      <c r="G201" s="11">
        <f>IFERROR(IF(PrestamoNo*PrestamoSi,Amortizacion,0), 0)</f>
        <v>0</v>
      </c>
      <c r="H201" s="12">
        <f>IFERROR(IF(PrestamoNo*PrestamoSi,SUM(INDEX(Table1[Interés],1,1):Table1[[#This Row],[Interés]]),0), 0)</f>
        <v>1049.9132331598105</v>
      </c>
      <c r="I201" s="11">
        <f>IFERROR(IF(PrestamoNo*PrestamoSi,SaldoR,0), 0)</f>
        <v>-30189.290235384604</v>
      </c>
    </row>
    <row r="202" spans="2:9" ht="16.2" customHeight="1">
      <c r="B202" s="9" t="str">
        <f>IFERROR(IF(AND(PrestamoNo*PrestamoSi,NPagos&gt;=FilaPago),FilaPago,""), "")</f>
        <v/>
      </c>
      <c r="C202" s="10">
        <f>IFERROR(IF(PrestamoNo*PrestamoSi,FechaPago,FechaInicial), FechaInicial)</f>
        <v>51899</v>
      </c>
      <c r="D202" s="11">
        <f>IFERROR(IF(PrestamoNo*PrestamoSi,CapitalR,""), "")</f>
        <v>-30189.290235384604</v>
      </c>
      <c r="E202" s="11">
        <f>IFERROR(IF(PrestamoNo*PrestamoSi,PagoMensual,0), 0)</f>
        <v>184.1652205526635</v>
      </c>
      <c r="F202" s="11">
        <f>IFERROR(IF(PrestamoNo*PrestamoSi,PrincipalR,0), 0)</f>
        <v>0</v>
      </c>
      <c r="G202" s="11">
        <f>IFERROR(IF(PrestamoNo*PrestamoSi,Amortizacion,0), 0)</f>
        <v>0</v>
      </c>
      <c r="H202" s="12">
        <f>IFERROR(IF(PrestamoNo*PrestamoSi,SUM(INDEX(Table1[Interés],1,1):Table1[[#This Row],[Interés]]),0), 0)</f>
        <v>1049.9132331598105</v>
      </c>
      <c r="I202" s="11">
        <f>IFERROR(IF(PrestamoNo*PrestamoSi,SaldoR,0), 0)</f>
        <v>-30474.08642338854</v>
      </c>
    </row>
    <row r="203" spans="2:9" ht="16.2" customHeight="1">
      <c r="B203" s="9" t="str">
        <f>IFERROR(IF(AND(PrestamoNo*PrestamoSi,NPagos&gt;=FilaPago),FilaPago,""), "")</f>
        <v/>
      </c>
      <c r="C203" s="10">
        <f>IFERROR(IF(PrestamoNo*PrestamoSi,FechaPago,FechaInicial), FechaInicial)</f>
        <v>51927</v>
      </c>
      <c r="D203" s="11">
        <f>IFERROR(IF(PrestamoNo*PrestamoSi,CapitalR,""), "")</f>
        <v>-30474.08642338854</v>
      </c>
      <c r="E203" s="11">
        <f>IFERROR(IF(PrestamoNo*PrestamoSi,PagoMensual,0), 0)</f>
        <v>184.1652205526635</v>
      </c>
      <c r="F203" s="11">
        <f>IFERROR(IF(PrestamoNo*PrestamoSi,PrincipalR,0), 0)</f>
        <v>0</v>
      </c>
      <c r="G203" s="11">
        <f>IFERROR(IF(PrestamoNo*PrestamoSi,Amortizacion,0), 0)</f>
        <v>0</v>
      </c>
      <c r="H203" s="12">
        <f>IFERROR(IF(PrestamoNo*PrestamoSi,SUM(INDEX(Table1[Interés],1,1):Table1[[#This Row],[Interés]]),0), 0)</f>
        <v>1049.9132331598105</v>
      </c>
      <c r="I203" s="11">
        <f>IFERROR(IF(PrestamoNo*PrestamoSi,SaldoR,0), 0)</f>
        <v>-30759.831932019177</v>
      </c>
    </row>
    <row r="204" spans="2:9" ht="16.2" customHeight="1">
      <c r="B204" s="9" t="str">
        <f>IFERROR(IF(AND(PrestamoNo*PrestamoSi,NPagos&gt;=FilaPago),FilaPago,""), "")</f>
        <v/>
      </c>
      <c r="C204" s="10">
        <f>IFERROR(IF(PrestamoNo*PrestamoSi,FechaPago,FechaInicial), FechaInicial)</f>
        <v>51958</v>
      </c>
      <c r="D204" s="11">
        <f>IFERROR(IF(PrestamoNo*PrestamoSi,CapitalR,""), "")</f>
        <v>-30759.831932019177</v>
      </c>
      <c r="E204" s="11">
        <f>IFERROR(IF(PrestamoNo*PrestamoSi,PagoMensual,0), 0)</f>
        <v>184.1652205526635</v>
      </c>
      <c r="F204" s="11">
        <f>IFERROR(IF(PrestamoNo*PrestamoSi,PrincipalR,0), 0)</f>
        <v>0</v>
      </c>
      <c r="G204" s="11">
        <f>IFERROR(IF(PrestamoNo*PrestamoSi,Amortizacion,0), 0)</f>
        <v>0</v>
      </c>
      <c r="H204" s="12">
        <f>IFERROR(IF(PrestamoNo*PrestamoSi,SUM(INDEX(Table1[Interés],1,1):Table1[[#This Row],[Interés]]),0), 0)</f>
        <v>1049.9132331598105</v>
      </c>
      <c r="I204" s="11">
        <f>IFERROR(IF(PrestamoNo*PrestamoSi,SaldoR,0), 0)</f>
        <v>-31046.529925678584</v>
      </c>
    </row>
    <row r="205" spans="2:9" ht="16.2" customHeight="1">
      <c r="B205" s="9" t="str">
        <f>IFERROR(IF(AND(PrestamoNo*PrestamoSi,NPagos&gt;=FilaPago),FilaPago,""), "")</f>
        <v/>
      </c>
      <c r="C205" s="10">
        <f>IFERROR(IF(PrestamoNo*PrestamoSi,FechaPago,FechaInicial), FechaInicial)</f>
        <v>51988</v>
      </c>
      <c r="D205" s="11">
        <f>IFERROR(IF(PrestamoNo*PrestamoSi,CapitalR,""), "")</f>
        <v>-31046.529925678584</v>
      </c>
      <c r="E205" s="11">
        <f>IFERROR(IF(PrestamoNo*PrestamoSi,PagoMensual,0), 0)</f>
        <v>184.1652205526635</v>
      </c>
      <c r="F205" s="11">
        <f>IFERROR(IF(PrestamoNo*PrestamoSi,PrincipalR,0), 0)</f>
        <v>0</v>
      </c>
      <c r="G205" s="11">
        <f>IFERROR(IF(PrestamoNo*PrestamoSi,Amortizacion,0), 0)</f>
        <v>0</v>
      </c>
      <c r="H205" s="12">
        <f>IFERROR(IF(PrestamoNo*PrestamoSi,SUM(INDEX(Table1[Interés],1,1):Table1[[#This Row],[Interés]]),0), 0)</f>
        <v>1049.9132331598105</v>
      </c>
      <c r="I205" s="11">
        <f>IFERROR(IF(PrestamoNo*PrestamoSi,SaldoR,0), 0)</f>
        <v>-31334.183579316868</v>
      </c>
    </row>
    <row r="206" spans="2:9" ht="16.2" customHeight="1">
      <c r="B206" s="9" t="str">
        <f>IFERROR(IF(AND(PrestamoNo*PrestamoSi,NPagos&gt;=FilaPago),FilaPago,""), "")</f>
        <v/>
      </c>
      <c r="C206" s="10">
        <f>IFERROR(IF(PrestamoNo*PrestamoSi,FechaPago,FechaInicial), FechaInicial)</f>
        <v>52019</v>
      </c>
      <c r="D206" s="11">
        <f>IFERROR(IF(PrestamoNo*PrestamoSi,CapitalR,""), "")</f>
        <v>-31334.183579316868</v>
      </c>
      <c r="E206" s="11">
        <f>IFERROR(IF(PrestamoNo*PrestamoSi,PagoMensual,0), 0)</f>
        <v>184.1652205526635</v>
      </c>
      <c r="F206" s="11">
        <f>IFERROR(IF(PrestamoNo*PrestamoSi,PrincipalR,0), 0)</f>
        <v>0</v>
      </c>
      <c r="G206" s="11">
        <f>IFERROR(IF(PrestamoNo*PrestamoSi,Amortizacion,0), 0)</f>
        <v>0</v>
      </c>
      <c r="H206" s="12">
        <f>IFERROR(IF(PrestamoNo*PrestamoSi,SUM(INDEX(Table1[Interés],1,1):Table1[[#This Row],[Interés]]),0), 0)</f>
        <v>1049.9132331598105</v>
      </c>
      <c r="I206" s="11">
        <f>IFERROR(IF(PrestamoNo*PrestamoSi,SaldoR,0), 0)</f>
        <v>-31622.79607846724</v>
      </c>
    </row>
    <row r="207" spans="2:9" ht="16.2" customHeight="1">
      <c r="B207" s="9" t="str">
        <f>IFERROR(IF(AND(PrestamoNo*PrestamoSi,NPagos&gt;=FilaPago),FilaPago,""), "")</f>
        <v/>
      </c>
      <c r="C207" s="10">
        <f>IFERROR(IF(PrestamoNo*PrestamoSi,FechaPago,FechaInicial), FechaInicial)</f>
        <v>52049</v>
      </c>
      <c r="D207" s="11">
        <f>IFERROR(IF(PrestamoNo*PrestamoSi,CapitalR,""), "")</f>
        <v>-31622.79607846724</v>
      </c>
      <c r="E207" s="11">
        <f>IFERROR(IF(PrestamoNo*PrestamoSi,PagoMensual,0), 0)</f>
        <v>184.1652205526635</v>
      </c>
      <c r="F207" s="11">
        <f>IFERROR(IF(PrestamoNo*PrestamoSi,PrincipalR,0), 0)</f>
        <v>0</v>
      </c>
      <c r="G207" s="11">
        <f>IFERROR(IF(PrestamoNo*PrestamoSi,Amortizacion,0), 0)</f>
        <v>0</v>
      </c>
      <c r="H207" s="12">
        <f>IFERROR(IF(PrestamoNo*PrestamoSi,SUM(INDEX(Table1[Interés],1,1):Table1[[#This Row],[Interés]]),0), 0)</f>
        <v>1049.9132331598105</v>
      </c>
      <c r="I207" s="11">
        <f>IFERROR(IF(PrestamoNo*PrestamoSi,SaldoR,0), 0)</f>
        <v>-31912.370619281457</v>
      </c>
    </row>
    <row r="208" spans="2:9" ht="16.2" customHeight="1">
      <c r="B208" s="9" t="str">
        <f>IFERROR(IF(AND(PrestamoNo*PrestamoSi,NPagos&gt;=FilaPago),FilaPago,""), "")</f>
        <v/>
      </c>
      <c r="C208" s="10">
        <f>IFERROR(IF(PrestamoNo*PrestamoSi,FechaPago,FechaInicial), FechaInicial)</f>
        <v>52080</v>
      </c>
      <c r="D208" s="11">
        <f>IFERROR(IF(PrestamoNo*PrestamoSi,CapitalR,""), "")</f>
        <v>-31912.370619281457</v>
      </c>
      <c r="E208" s="11">
        <f>IFERROR(IF(PrestamoNo*PrestamoSi,PagoMensual,0), 0)</f>
        <v>184.1652205526635</v>
      </c>
      <c r="F208" s="11">
        <f>IFERROR(IF(PrestamoNo*PrestamoSi,PrincipalR,0), 0)</f>
        <v>0</v>
      </c>
      <c r="G208" s="11">
        <f>IFERROR(IF(PrestamoNo*PrestamoSi,Amortizacion,0), 0)</f>
        <v>0</v>
      </c>
      <c r="H208" s="12">
        <f>IFERROR(IF(PrestamoNo*PrestamoSi,SUM(INDEX(Table1[Interés],1,1):Table1[[#This Row],[Interés]]),0), 0)</f>
        <v>1049.9132331598105</v>
      </c>
      <c r="I208" s="11">
        <f>IFERROR(IF(PrestamoNo*PrestamoSi,SaldoR,0), 0)</f>
        <v>-32202.910408565091</v>
      </c>
    </row>
    <row r="209" spans="2:9" ht="16.2" customHeight="1">
      <c r="B209" s="9" t="str">
        <f>IFERROR(IF(AND(PrestamoNo*PrestamoSi,NPagos&gt;=FilaPago),FilaPago,""), "")</f>
        <v/>
      </c>
      <c r="C209" s="10">
        <f>IFERROR(IF(PrestamoNo*PrestamoSi,FechaPago,FechaInicial), FechaInicial)</f>
        <v>52111</v>
      </c>
      <c r="D209" s="11">
        <f>IFERROR(IF(PrestamoNo*PrestamoSi,CapitalR,""), "")</f>
        <v>-32202.910408565091</v>
      </c>
      <c r="E209" s="11">
        <f>IFERROR(IF(PrestamoNo*PrestamoSi,PagoMensual,0), 0)</f>
        <v>184.1652205526635</v>
      </c>
      <c r="F209" s="11">
        <f>IFERROR(IF(PrestamoNo*PrestamoSi,PrincipalR,0), 0)</f>
        <v>0</v>
      </c>
      <c r="G209" s="11">
        <f>IFERROR(IF(PrestamoNo*PrestamoSi,Amortizacion,0), 0)</f>
        <v>0</v>
      </c>
      <c r="H209" s="12">
        <f>IFERROR(IF(PrestamoNo*PrestamoSi,SUM(INDEX(Table1[Interés],1,1):Table1[[#This Row],[Interés]]),0), 0)</f>
        <v>1049.9132331598105</v>
      </c>
      <c r="I209" s="11">
        <f>IFERROR(IF(PrestamoNo*PrestamoSi,SaldoR,0), 0)</f>
        <v>-32494.41866381299</v>
      </c>
    </row>
    <row r="210" spans="2:9" ht="16.2" customHeight="1">
      <c r="B210" s="9" t="str">
        <f>IFERROR(IF(AND(PrestamoNo*PrestamoSi,NPagos&gt;=FilaPago),FilaPago,""), "")</f>
        <v/>
      </c>
      <c r="C210" s="10">
        <f>IFERROR(IF(PrestamoNo*PrestamoSi,FechaPago,FechaInicial), FechaInicial)</f>
        <v>52141</v>
      </c>
      <c r="D210" s="11">
        <f>IFERROR(IF(PrestamoNo*PrestamoSi,CapitalR,""), "")</f>
        <v>-32494.41866381299</v>
      </c>
      <c r="E210" s="11">
        <f>IFERROR(IF(PrestamoNo*PrestamoSi,PagoMensual,0), 0)</f>
        <v>184.1652205526635</v>
      </c>
      <c r="F210" s="11">
        <f>IFERROR(IF(PrestamoNo*PrestamoSi,PrincipalR,0), 0)</f>
        <v>0</v>
      </c>
      <c r="G210" s="11">
        <f>IFERROR(IF(PrestamoNo*PrestamoSi,Amortizacion,0), 0)</f>
        <v>0</v>
      </c>
      <c r="H210" s="12">
        <f>IFERROR(IF(PrestamoNo*PrestamoSi,SUM(INDEX(Table1[Interés],1,1):Table1[[#This Row],[Interés]]),0), 0)</f>
        <v>1049.9132331598105</v>
      </c>
      <c r="I210" s="11">
        <f>IFERROR(IF(PrestamoNo*PrestamoSi,SaldoR,0), 0)</f>
        <v>-32786.898613245023</v>
      </c>
    </row>
    <row r="211" spans="2:9" ht="16.2" customHeight="1">
      <c r="B211" s="9" t="str">
        <f>IFERROR(IF(AND(PrestamoNo*PrestamoSi,NPagos&gt;=FilaPago),FilaPago,""), "")</f>
        <v/>
      </c>
      <c r="C211" s="10">
        <f>IFERROR(IF(PrestamoNo*PrestamoSi,FechaPago,FechaInicial), FechaInicial)</f>
        <v>52172</v>
      </c>
      <c r="D211" s="11">
        <f>IFERROR(IF(PrestamoNo*PrestamoSi,CapitalR,""), "")</f>
        <v>-32786.898613245023</v>
      </c>
      <c r="E211" s="11">
        <f>IFERROR(IF(PrestamoNo*PrestamoSi,PagoMensual,0), 0)</f>
        <v>184.1652205526635</v>
      </c>
      <c r="F211" s="11">
        <f>IFERROR(IF(PrestamoNo*PrestamoSi,PrincipalR,0), 0)</f>
        <v>0</v>
      </c>
      <c r="G211" s="11">
        <f>IFERROR(IF(PrestamoNo*PrestamoSi,Amortizacion,0), 0)</f>
        <v>0</v>
      </c>
      <c r="H211" s="12">
        <f>IFERROR(IF(PrestamoNo*PrestamoSi,SUM(INDEX(Table1[Interés],1,1):Table1[[#This Row],[Interés]]),0), 0)</f>
        <v>1049.9132331598105</v>
      </c>
      <c r="I211" s="11">
        <f>IFERROR(IF(PrestamoNo*PrestamoSi,SaldoR,0), 0)</f>
        <v>-33080.353495841824</v>
      </c>
    </row>
    <row r="212" spans="2:9" ht="16.2" customHeight="1">
      <c r="B212" s="9" t="str">
        <f>IFERROR(IF(AND(PrestamoNo*PrestamoSi,NPagos&gt;=FilaPago),FilaPago,""), "")</f>
        <v/>
      </c>
      <c r="C212" s="10">
        <f>IFERROR(IF(PrestamoNo*PrestamoSi,FechaPago,FechaInicial), FechaInicial)</f>
        <v>52202</v>
      </c>
      <c r="D212" s="11">
        <f>IFERROR(IF(PrestamoNo*PrestamoSi,CapitalR,""), "")</f>
        <v>-33080.353495841824</v>
      </c>
      <c r="E212" s="11">
        <f>IFERROR(IF(PrestamoNo*PrestamoSi,PagoMensual,0), 0)</f>
        <v>184.1652205526635</v>
      </c>
      <c r="F212" s="11">
        <f>IFERROR(IF(PrestamoNo*PrestamoSi,PrincipalR,0), 0)</f>
        <v>0</v>
      </c>
      <c r="G212" s="11">
        <f>IFERROR(IF(PrestamoNo*PrestamoSi,Amortizacion,0), 0)</f>
        <v>0</v>
      </c>
      <c r="H212" s="12">
        <f>IFERROR(IF(PrestamoNo*PrestamoSi,SUM(INDEX(Table1[Interés],1,1):Table1[[#This Row],[Interés]]),0), 0)</f>
        <v>1049.9132331598105</v>
      </c>
      <c r="I212" s="11">
        <f>IFERROR(IF(PrestamoNo*PrestamoSi,SaldoR,0), 0)</f>
        <v>-33374.78656138065</v>
      </c>
    </row>
    <row r="213" spans="2:9" ht="16.2" customHeight="1">
      <c r="B213" s="9" t="str">
        <f>IFERROR(IF(AND(PrestamoNo*PrestamoSi,NPagos&gt;=FilaPago),FilaPago,""), "")</f>
        <v/>
      </c>
      <c r="C213" s="10">
        <f>IFERROR(IF(PrestamoNo*PrestamoSi,FechaPago,FechaInicial), FechaInicial)</f>
        <v>52233</v>
      </c>
      <c r="D213" s="11">
        <f>IFERROR(IF(PrestamoNo*PrestamoSi,CapitalR,""), "")</f>
        <v>-33374.78656138065</v>
      </c>
      <c r="E213" s="11">
        <f>IFERROR(IF(PrestamoNo*PrestamoSi,PagoMensual,0), 0)</f>
        <v>184.1652205526635</v>
      </c>
      <c r="F213" s="11">
        <f>IFERROR(IF(PrestamoNo*PrestamoSi,PrincipalR,0), 0)</f>
        <v>0</v>
      </c>
      <c r="G213" s="11">
        <f>IFERROR(IF(PrestamoNo*PrestamoSi,Amortizacion,0), 0)</f>
        <v>0</v>
      </c>
      <c r="H213" s="12">
        <f>IFERROR(IF(PrestamoNo*PrestamoSi,SUM(INDEX(Table1[Interés],1,1):Table1[[#This Row],[Interés]]),0), 0)</f>
        <v>1049.9132331598105</v>
      </c>
      <c r="I213" s="11">
        <f>IFERROR(IF(PrestamoNo*PrestamoSi,SaldoR,0), 0)</f>
        <v>-33670.201070471267</v>
      </c>
    </row>
    <row r="214" spans="2:9" ht="16.2" customHeight="1">
      <c r="B214" s="9" t="str">
        <f>IFERROR(IF(AND(PrestamoNo*PrestamoSi,NPagos&gt;=FilaPago),FilaPago,""), "")</f>
        <v/>
      </c>
      <c r="C214" s="10">
        <f>IFERROR(IF(PrestamoNo*PrestamoSi,FechaPago,FechaInicial), FechaInicial)</f>
        <v>52264</v>
      </c>
      <c r="D214" s="11">
        <f>IFERROR(IF(PrestamoNo*PrestamoSi,CapitalR,""), "")</f>
        <v>-33670.201070471267</v>
      </c>
      <c r="E214" s="11">
        <f>IFERROR(IF(PrestamoNo*PrestamoSi,PagoMensual,0), 0)</f>
        <v>184.1652205526635</v>
      </c>
      <c r="F214" s="11">
        <f>IFERROR(IF(PrestamoNo*PrestamoSi,PrincipalR,0), 0)</f>
        <v>0</v>
      </c>
      <c r="G214" s="11">
        <f>IFERROR(IF(PrestamoNo*PrestamoSi,Amortizacion,0), 0)</f>
        <v>0</v>
      </c>
      <c r="H214" s="12">
        <f>IFERROR(IF(PrestamoNo*PrestamoSi,SUM(INDEX(Table1[Interés],1,1):Table1[[#This Row],[Interés]]),0), 0)</f>
        <v>1049.9132331598105</v>
      </c>
      <c r="I214" s="11">
        <f>IFERROR(IF(PrestamoNo*PrestamoSi,SaldoR,0), 0)</f>
        <v>-33966.600294592165</v>
      </c>
    </row>
    <row r="215" spans="2:9" ht="16.2" customHeight="1">
      <c r="B215" s="9" t="str">
        <f>IFERROR(IF(AND(PrestamoNo*PrestamoSi,NPagos&gt;=FilaPago),FilaPago,""), "")</f>
        <v/>
      </c>
      <c r="C215" s="10">
        <f>IFERROR(IF(PrestamoNo*PrestamoSi,FechaPago,FechaInicial), FechaInicial)</f>
        <v>52292</v>
      </c>
      <c r="D215" s="11">
        <f>IFERROR(IF(PrestamoNo*PrestamoSi,CapitalR,""), "")</f>
        <v>-33966.600294592165</v>
      </c>
      <c r="E215" s="11">
        <f>IFERROR(IF(PrestamoNo*PrestamoSi,PagoMensual,0), 0)</f>
        <v>184.1652205526635</v>
      </c>
      <c r="F215" s="11">
        <f>IFERROR(IF(PrestamoNo*PrestamoSi,PrincipalR,0), 0)</f>
        <v>0</v>
      </c>
      <c r="G215" s="11">
        <f>IFERROR(IF(PrestamoNo*PrestamoSi,Amortizacion,0), 0)</f>
        <v>0</v>
      </c>
      <c r="H215" s="12">
        <f>IFERROR(IF(PrestamoNo*PrestamoSi,SUM(INDEX(Table1[Interés],1,1):Table1[[#This Row],[Interés]]),0), 0)</f>
        <v>1049.9132331598105</v>
      </c>
      <c r="I215" s="11">
        <f>IFERROR(IF(PrestamoNo*PrestamoSi,SaldoR,0), 0)</f>
        <v>-34263.987516126799</v>
      </c>
    </row>
    <row r="216" spans="2:9" ht="16.2" customHeight="1">
      <c r="B216" s="9" t="str">
        <f>IFERROR(IF(AND(PrestamoNo*PrestamoSi,NPagos&gt;=FilaPago),FilaPago,""), "")</f>
        <v/>
      </c>
      <c r="C216" s="10">
        <f>IFERROR(IF(PrestamoNo*PrestamoSi,FechaPago,FechaInicial), FechaInicial)</f>
        <v>52323</v>
      </c>
      <c r="D216" s="11">
        <f>IFERROR(IF(PrestamoNo*PrestamoSi,CapitalR,""), "")</f>
        <v>-34263.987516126799</v>
      </c>
      <c r="E216" s="11">
        <f>IFERROR(IF(PrestamoNo*PrestamoSi,PagoMensual,0), 0)</f>
        <v>184.1652205526635</v>
      </c>
      <c r="F216" s="11">
        <f>IFERROR(IF(PrestamoNo*PrestamoSi,PrincipalR,0), 0)</f>
        <v>0</v>
      </c>
      <c r="G216" s="11">
        <f>IFERROR(IF(PrestamoNo*PrestamoSi,Amortizacion,0), 0)</f>
        <v>0</v>
      </c>
      <c r="H216" s="12">
        <f>IFERROR(IF(PrestamoNo*PrestamoSi,SUM(INDEX(Table1[Interés],1,1):Table1[[#This Row],[Interés]]),0), 0)</f>
        <v>1049.9132331598105</v>
      </c>
      <c r="I216" s="11">
        <f>IFERROR(IF(PrestamoNo*PrestamoSi,SaldoR,0), 0)</f>
        <v>-34562.366028399891</v>
      </c>
    </row>
    <row r="217" spans="2:9" ht="16.2" customHeight="1">
      <c r="B217" s="9" t="str">
        <f>IFERROR(IF(AND(PrestamoNo*PrestamoSi,NPagos&gt;=FilaPago),FilaPago,""), "")</f>
        <v/>
      </c>
      <c r="C217" s="10">
        <f>IFERROR(IF(PrestamoNo*PrestamoSi,FechaPago,FechaInicial), FechaInicial)</f>
        <v>52353</v>
      </c>
      <c r="D217" s="11">
        <f>IFERROR(IF(PrestamoNo*PrestamoSi,CapitalR,""), "")</f>
        <v>-34562.366028399891</v>
      </c>
      <c r="E217" s="11">
        <f>IFERROR(IF(PrestamoNo*PrestamoSi,PagoMensual,0), 0)</f>
        <v>184.1652205526635</v>
      </c>
      <c r="F217" s="11">
        <f>IFERROR(IF(PrestamoNo*PrestamoSi,PrincipalR,0), 0)</f>
        <v>0</v>
      </c>
      <c r="G217" s="11">
        <f>IFERROR(IF(PrestamoNo*PrestamoSi,Amortizacion,0), 0)</f>
        <v>0</v>
      </c>
      <c r="H217" s="12">
        <f>IFERROR(IF(PrestamoNo*PrestamoSi,SUM(INDEX(Table1[Interés],1,1):Table1[[#This Row],[Interés]]),0), 0)</f>
        <v>1049.9132331598105</v>
      </c>
      <c r="I217" s="11">
        <f>IFERROR(IF(PrestamoNo*PrestamoSi,SaldoR,0), 0)</f>
        <v>-34861.739135713928</v>
      </c>
    </row>
    <row r="218" spans="2:9" ht="16.2" customHeight="1">
      <c r="B218" s="9" t="str">
        <f>IFERROR(IF(AND(PrestamoNo*PrestamoSi,NPagos&gt;=FilaPago),FilaPago,""), "")</f>
        <v/>
      </c>
      <c r="C218" s="10">
        <f>IFERROR(IF(PrestamoNo*PrestamoSi,FechaPago,FechaInicial), FechaInicial)</f>
        <v>52384</v>
      </c>
      <c r="D218" s="11">
        <f>IFERROR(IF(PrestamoNo*PrestamoSi,CapitalR,""), "")</f>
        <v>-34861.739135713928</v>
      </c>
      <c r="E218" s="11">
        <f>IFERROR(IF(PrestamoNo*PrestamoSi,PagoMensual,0), 0)</f>
        <v>184.1652205526635</v>
      </c>
      <c r="F218" s="11">
        <f>IFERROR(IF(PrestamoNo*PrestamoSi,PrincipalR,0), 0)</f>
        <v>0</v>
      </c>
      <c r="G218" s="11">
        <f>IFERROR(IF(PrestamoNo*PrestamoSi,Amortizacion,0), 0)</f>
        <v>0</v>
      </c>
      <c r="H218" s="12">
        <f>IFERROR(IF(PrestamoNo*PrestamoSi,SUM(INDEX(Table1[Interés],1,1):Table1[[#This Row],[Interés]]),0), 0)</f>
        <v>1049.9132331598105</v>
      </c>
      <c r="I218" s="11">
        <f>IFERROR(IF(PrestamoNo*PrestamoSi,SaldoR,0), 0)</f>
        <v>-35162.110153385627</v>
      </c>
    </row>
    <row r="219" spans="2:9" ht="16.2" customHeight="1">
      <c r="B219" s="9" t="str">
        <f>IFERROR(IF(AND(PrestamoNo*PrestamoSi,NPagos&gt;=FilaPago),FilaPago,""), "")</f>
        <v/>
      </c>
      <c r="C219" s="10">
        <f>IFERROR(IF(PrestamoNo*PrestamoSi,FechaPago,FechaInicial), FechaInicial)</f>
        <v>52414</v>
      </c>
      <c r="D219" s="11">
        <f>IFERROR(IF(PrestamoNo*PrestamoSi,CapitalR,""), "")</f>
        <v>-35162.110153385627</v>
      </c>
      <c r="E219" s="11">
        <f>IFERROR(IF(PrestamoNo*PrestamoSi,PagoMensual,0), 0)</f>
        <v>184.1652205526635</v>
      </c>
      <c r="F219" s="11">
        <f>IFERROR(IF(PrestamoNo*PrestamoSi,PrincipalR,0), 0)</f>
        <v>0</v>
      </c>
      <c r="G219" s="11">
        <f>IFERROR(IF(PrestamoNo*PrestamoSi,Amortizacion,0), 0)</f>
        <v>0</v>
      </c>
      <c r="H219" s="12">
        <f>IFERROR(IF(PrestamoNo*PrestamoSi,SUM(INDEX(Table1[Interés],1,1):Table1[[#This Row],[Interés]]),0), 0)</f>
        <v>1049.9132331598105</v>
      </c>
      <c r="I219" s="11">
        <f>IFERROR(IF(PrestamoNo*PrestamoSi,SaldoR,0), 0)</f>
        <v>-35463.482407782925</v>
      </c>
    </row>
    <row r="220" spans="2:9" ht="16.2" customHeight="1">
      <c r="B220" s="9" t="str">
        <f>IFERROR(IF(AND(PrestamoNo*PrestamoSi,NPagos&gt;=FilaPago),FilaPago,""), "")</f>
        <v/>
      </c>
      <c r="C220" s="10">
        <f>IFERROR(IF(PrestamoNo*PrestamoSi,FechaPago,FechaInicial), FechaInicial)</f>
        <v>52445</v>
      </c>
      <c r="D220" s="11">
        <f>IFERROR(IF(PrestamoNo*PrestamoSi,CapitalR,""), "")</f>
        <v>-35463.482407782925</v>
      </c>
      <c r="E220" s="11">
        <f>IFERROR(IF(PrestamoNo*PrestamoSi,PagoMensual,0), 0)</f>
        <v>184.1652205526635</v>
      </c>
      <c r="F220" s="11">
        <f>IFERROR(IF(PrestamoNo*PrestamoSi,PrincipalR,0), 0)</f>
        <v>0</v>
      </c>
      <c r="G220" s="11">
        <f>IFERROR(IF(PrestamoNo*PrestamoSi,Amortizacion,0), 0)</f>
        <v>0</v>
      </c>
      <c r="H220" s="12">
        <f>IFERROR(IF(PrestamoNo*PrestamoSi,SUM(INDEX(Table1[Interés],1,1):Table1[[#This Row],[Interés]]),0), 0)</f>
        <v>1049.9132331598105</v>
      </c>
      <c r="I220" s="11">
        <f>IFERROR(IF(PrestamoNo*PrestamoSi,SaldoR,0), 0)</f>
        <v>-35765.859236361546</v>
      </c>
    </row>
    <row r="221" spans="2:9" ht="16.2" customHeight="1">
      <c r="B221" s="9" t="str">
        <f>IFERROR(IF(AND(PrestamoNo*PrestamoSi,NPagos&gt;=FilaPago),FilaPago,""), "")</f>
        <v/>
      </c>
      <c r="C221" s="10">
        <f>IFERROR(IF(PrestamoNo*PrestamoSi,FechaPago,FechaInicial), FechaInicial)</f>
        <v>52476</v>
      </c>
      <c r="D221" s="11">
        <f>IFERROR(IF(PrestamoNo*PrestamoSi,CapitalR,""), "")</f>
        <v>-35765.859236361546</v>
      </c>
      <c r="E221" s="11">
        <f>IFERROR(IF(PrestamoNo*PrestamoSi,PagoMensual,0), 0)</f>
        <v>184.1652205526635</v>
      </c>
      <c r="F221" s="11">
        <f>IFERROR(IF(PrestamoNo*PrestamoSi,PrincipalR,0), 0)</f>
        <v>0</v>
      </c>
      <c r="G221" s="11">
        <f>IFERROR(IF(PrestamoNo*PrestamoSi,Amortizacion,0), 0)</f>
        <v>0</v>
      </c>
      <c r="H221" s="12">
        <f>IFERROR(IF(PrestamoNo*PrestamoSi,SUM(INDEX(Table1[Interés],1,1):Table1[[#This Row],[Interés]]),0), 0)</f>
        <v>1049.9132331598105</v>
      </c>
      <c r="I221" s="11">
        <f>IFERROR(IF(PrestamoNo*PrestamoSi,SaldoR,0), 0)</f>
        <v>-36069.243987702095</v>
      </c>
    </row>
    <row r="222" spans="2:9" ht="16.2" customHeight="1">
      <c r="B222" s="9" t="str">
        <f>IFERROR(IF(AND(PrestamoNo*PrestamoSi,NPagos&gt;=FilaPago),FilaPago,""), "")</f>
        <v/>
      </c>
      <c r="C222" s="10">
        <f>IFERROR(IF(PrestamoNo*PrestamoSi,FechaPago,FechaInicial), FechaInicial)</f>
        <v>52506</v>
      </c>
      <c r="D222" s="11">
        <f>IFERROR(IF(PrestamoNo*PrestamoSi,CapitalR,""), "")</f>
        <v>-36069.243987702095</v>
      </c>
      <c r="E222" s="11">
        <f>IFERROR(IF(PrestamoNo*PrestamoSi,PagoMensual,0), 0)</f>
        <v>184.1652205526635</v>
      </c>
      <c r="F222" s="11">
        <f>IFERROR(IF(PrestamoNo*PrestamoSi,PrincipalR,0), 0)</f>
        <v>0</v>
      </c>
      <c r="G222" s="11">
        <f>IFERROR(IF(PrestamoNo*PrestamoSi,Amortizacion,0), 0)</f>
        <v>0</v>
      </c>
      <c r="H222" s="12">
        <f>IFERROR(IF(PrestamoNo*PrestamoSi,SUM(INDEX(Table1[Interés],1,1):Table1[[#This Row],[Interés]]),0), 0)</f>
        <v>1049.9132331598105</v>
      </c>
      <c r="I222" s="11">
        <f>IFERROR(IF(PrestamoNo*PrestamoSi,SaldoR,0), 0)</f>
        <v>-36373.640021547108</v>
      </c>
    </row>
    <row r="223" spans="2:9" ht="16.2" customHeight="1">
      <c r="B223" s="9" t="str">
        <f>IFERROR(IF(AND(PrestamoNo*PrestamoSi,NPagos&gt;=FilaPago),FilaPago,""), "")</f>
        <v/>
      </c>
      <c r="C223" s="10">
        <f>IFERROR(IF(PrestamoNo*PrestamoSi,FechaPago,FechaInicial), FechaInicial)</f>
        <v>52537</v>
      </c>
      <c r="D223" s="11">
        <f>IFERROR(IF(PrestamoNo*PrestamoSi,CapitalR,""), "")</f>
        <v>-36373.640021547108</v>
      </c>
      <c r="E223" s="11">
        <f>IFERROR(IF(PrestamoNo*PrestamoSi,PagoMensual,0), 0)</f>
        <v>184.1652205526635</v>
      </c>
      <c r="F223" s="11">
        <f>IFERROR(IF(PrestamoNo*PrestamoSi,PrincipalR,0), 0)</f>
        <v>0</v>
      </c>
      <c r="G223" s="11">
        <f>IFERROR(IF(PrestamoNo*PrestamoSi,Amortizacion,0), 0)</f>
        <v>0</v>
      </c>
      <c r="H223" s="12">
        <f>IFERROR(IF(PrestamoNo*PrestamoSi,SUM(INDEX(Table1[Interés],1,1):Table1[[#This Row],[Interés]]),0), 0)</f>
        <v>1049.9132331598105</v>
      </c>
      <c r="I223" s="11">
        <f>IFERROR(IF(PrestamoNo*PrestamoSi,SaldoR,0), 0)</f>
        <v>-36679.050708838244</v>
      </c>
    </row>
    <row r="224" spans="2:9" ht="16.2" customHeight="1">
      <c r="B224" s="9" t="str">
        <f>IFERROR(IF(AND(PrestamoNo*PrestamoSi,NPagos&gt;=FilaPago),FilaPago,""), "")</f>
        <v/>
      </c>
      <c r="C224" s="10">
        <f>IFERROR(IF(PrestamoNo*PrestamoSi,FechaPago,FechaInicial), FechaInicial)</f>
        <v>52567</v>
      </c>
      <c r="D224" s="11">
        <f>IFERROR(IF(PrestamoNo*PrestamoSi,CapitalR,""), "")</f>
        <v>-36679.050708838244</v>
      </c>
      <c r="E224" s="11">
        <f>IFERROR(IF(PrestamoNo*PrestamoSi,PagoMensual,0), 0)</f>
        <v>184.1652205526635</v>
      </c>
      <c r="F224" s="11">
        <f>IFERROR(IF(PrestamoNo*PrestamoSi,PrincipalR,0), 0)</f>
        <v>0</v>
      </c>
      <c r="G224" s="11">
        <f>IFERROR(IF(PrestamoNo*PrestamoSi,Amortizacion,0), 0)</f>
        <v>0</v>
      </c>
      <c r="H224" s="12">
        <f>IFERROR(IF(PrestamoNo*PrestamoSi,SUM(INDEX(Table1[Interés],1,1):Table1[[#This Row],[Interés]]),0), 0)</f>
        <v>1049.9132331598105</v>
      </c>
      <c r="I224" s="11">
        <f>IFERROR(IF(PrestamoNo*PrestamoSi,SaldoR,0), 0)</f>
        <v>-36985.479431753709</v>
      </c>
    </row>
    <row r="225" spans="2:9" ht="16.2" customHeight="1">
      <c r="B225" s="9" t="str">
        <f>IFERROR(IF(AND(PrestamoNo*PrestamoSi,NPagos&gt;=FilaPago),FilaPago,""), "")</f>
        <v/>
      </c>
      <c r="C225" s="10">
        <f>IFERROR(IF(PrestamoNo*PrestamoSi,FechaPago,FechaInicial), FechaInicial)</f>
        <v>52598</v>
      </c>
      <c r="D225" s="11">
        <f>IFERROR(IF(PrestamoNo*PrestamoSi,CapitalR,""), "")</f>
        <v>-36985.479431753709</v>
      </c>
      <c r="E225" s="11">
        <f>IFERROR(IF(PrestamoNo*PrestamoSi,PagoMensual,0), 0)</f>
        <v>184.1652205526635</v>
      </c>
      <c r="F225" s="11">
        <f>IFERROR(IF(PrestamoNo*PrestamoSi,PrincipalR,0), 0)</f>
        <v>0</v>
      </c>
      <c r="G225" s="11">
        <f>IFERROR(IF(PrestamoNo*PrestamoSi,Amortizacion,0), 0)</f>
        <v>0</v>
      </c>
      <c r="H225" s="12">
        <f>IFERROR(IF(PrestamoNo*PrestamoSi,SUM(INDEX(Table1[Interés],1,1):Table1[[#This Row],[Interés]]),0), 0)</f>
        <v>1049.9132331598105</v>
      </c>
      <c r="I225" s="11">
        <f>IFERROR(IF(PrestamoNo*PrestamoSi,SaldoR,0), 0)</f>
        <v>-37292.929583745572</v>
      </c>
    </row>
    <row r="226" spans="2:9" ht="16.2" customHeight="1">
      <c r="B226" s="9" t="str">
        <f>IFERROR(IF(AND(PrestamoNo*PrestamoSi,NPagos&gt;=FilaPago),FilaPago,""), "")</f>
        <v/>
      </c>
      <c r="C226" s="10">
        <f>IFERROR(IF(PrestamoNo*PrestamoSi,FechaPago,FechaInicial), FechaInicial)</f>
        <v>52629</v>
      </c>
      <c r="D226" s="11">
        <f>IFERROR(IF(PrestamoNo*PrestamoSi,CapitalR,""), "")</f>
        <v>-37292.929583745572</v>
      </c>
      <c r="E226" s="11">
        <f>IFERROR(IF(PrestamoNo*PrestamoSi,PagoMensual,0), 0)</f>
        <v>184.1652205526635</v>
      </c>
      <c r="F226" s="11">
        <f>IFERROR(IF(PrestamoNo*PrestamoSi,PrincipalR,0), 0)</f>
        <v>0</v>
      </c>
      <c r="G226" s="11">
        <f>IFERROR(IF(PrestamoNo*PrestamoSi,Amortizacion,0), 0)</f>
        <v>0</v>
      </c>
      <c r="H226" s="12">
        <f>IFERROR(IF(PrestamoNo*PrestamoSi,SUM(INDEX(Table1[Interés],1,1):Table1[[#This Row],[Interés]]),0), 0)</f>
        <v>1049.9132331598105</v>
      </c>
      <c r="I226" s="11">
        <f>IFERROR(IF(PrestamoNo*PrestamoSi,SaldoR,0), 0)</f>
        <v>-37601.404569577397</v>
      </c>
    </row>
    <row r="227" spans="2:9" ht="16.2" customHeight="1">
      <c r="B227" s="9" t="str">
        <f>IFERROR(IF(AND(PrestamoNo*PrestamoSi,NPagos&gt;=FilaPago),FilaPago,""), "")</f>
        <v/>
      </c>
      <c r="C227" s="10">
        <f>IFERROR(IF(PrestamoNo*PrestamoSi,FechaPago,FechaInicial), FechaInicial)</f>
        <v>52658</v>
      </c>
      <c r="D227" s="11">
        <f>IFERROR(IF(PrestamoNo*PrestamoSi,CapitalR,""), "")</f>
        <v>-37601.404569577397</v>
      </c>
      <c r="E227" s="11">
        <f>IFERROR(IF(PrestamoNo*PrestamoSi,PagoMensual,0), 0)</f>
        <v>184.1652205526635</v>
      </c>
      <c r="F227" s="11">
        <f>IFERROR(IF(PrestamoNo*PrestamoSi,PrincipalR,0), 0)</f>
        <v>0</v>
      </c>
      <c r="G227" s="11">
        <f>IFERROR(IF(PrestamoNo*PrestamoSi,Amortizacion,0), 0)</f>
        <v>0</v>
      </c>
      <c r="H227" s="12">
        <f>IFERROR(IF(PrestamoNo*PrestamoSi,SUM(INDEX(Table1[Interés],1,1):Table1[[#This Row],[Interés]]),0), 0)</f>
        <v>1049.9132331598105</v>
      </c>
      <c r="I227" s="11">
        <f>IFERROR(IF(PrestamoNo*PrestamoSi,SaldoR,0), 0)</f>
        <v>-37910.907805361989</v>
      </c>
    </row>
    <row r="228" spans="2:9" ht="16.2" customHeight="1">
      <c r="B228" s="9" t="str">
        <f>IFERROR(IF(AND(PrestamoNo*PrestamoSi,NPagos&gt;=FilaPago),FilaPago,""), "")</f>
        <v/>
      </c>
      <c r="C228" s="10">
        <f>IFERROR(IF(PrestamoNo*PrestamoSi,FechaPago,FechaInicial), FechaInicial)</f>
        <v>52689</v>
      </c>
      <c r="D228" s="11">
        <f>IFERROR(IF(PrestamoNo*PrestamoSi,CapitalR,""), "")</f>
        <v>-37910.907805361989</v>
      </c>
      <c r="E228" s="11">
        <f>IFERROR(IF(PrestamoNo*PrestamoSi,PagoMensual,0), 0)</f>
        <v>184.1652205526635</v>
      </c>
      <c r="F228" s="11">
        <f>IFERROR(IF(PrestamoNo*PrestamoSi,PrincipalR,0), 0)</f>
        <v>0</v>
      </c>
      <c r="G228" s="11">
        <f>IFERROR(IF(PrestamoNo*PrestamoSi,Amortizacion,0), 0)</f>
        <v>0</v>
      </c>
      <c r="H228" s="12">
        <f>IFERROR(IF(PrestamoNo*PrestamoSi,SUM(INDEX(Table1[Interés],1,1):Table1[[#This Row],[Interés]]),0), 0)</f>
        <v>1049.9132331598105</v>
      </c>
      <c r="I228" s="11">
        <f>IFERROR(IF(PrestamoNo*PrestamoSi,SaldoR,0), 0)</f>
        <v>-38221.442718599188</v>
      </c>
    </row>
    <row r="229" spans="2:9" ht="16.2" customHeight="1">
      <c r="B229" s="9" t="str">
        <f>IFERROR(IF(AND(PrestamoNo*PrestamoSi,NPagos&gt;=FilaPago),FilaPago,""), "")</f>
        <v/>
      </c>
      <c r="C229" s="10">
        <f>IFERROR(IF(PrestamoNo*PrestamoSi,FechaPago,FechaInicial), FechaInicial)</f>
        <v>52719</v>
      </c>
      <c r="D229" s="11">
        <f>IFERROR(IF(PrestamoNo*PrestamoSi,CapitalR,""), "")</f>
        <v>-38221.442718599188</v>
      </c>
      <c r="E229" s="11">
        <f>IFERROR(IF(PrestamoNo*PrestamoSi,PagoMensual,0), 0)</f>
        <v>184.1652205526635</v>
      </c>
      <c r="F229" s="11">
        <f>IFERROR(IF(PrestamoNo*PrestamoSi,PrincipalR,0), 0)</f>
        <v>0</v>
      </c>
      <c r="G229" s="11">
        <f>IFERROR(IF(PrestamoNo*PrestamoSi,Amortizacion,0), 0)</f>
        <v>0</v>
      </c>
      <c r="H229" s="12">
        <f>IFERROR(IF(PrestamoNo*PrestamoSi,SUM(INDEX(Table1[Interés],1,1):Table1[[#This Row],[Interés]]),0), 0)</f>
        <v>1049.9132331598105</v>
      </c>
      <c r="I229" s="11">
        <f>IFERROR(IF(PrestamoNo*PrestamoSi,SaldoR,0), 0)</f>
        <v>-38533.012748213878</v>
      </c>
    </row>
    <row r="230" spans="2:9" ht="16.2" customHeight="1">
      <c r="B230" s="9" t="str">
        <f>IFERROR(IF(AND(PrestamoNo*PrestamoSi,NPagos&gt;=FilaPago),FilaPago,""), "")</f>
        <v/>
      </c>
      <c r="C230" s="10">
        <f>IFERROR(IF(PrestamoNo*PrestamoSi,FechaPago,FechaInicial), FechaInicial)</f>
        <v>52750</v>
      </c>
      <c r="D230" s="11">
        <f>IFERROR(IF(PrestamoNo*PrestamoSi,CapitalR,""), "")</f>
        <v>-38533.012748213878</v>
      </c>
      <c r="E230" s="11">
        <f>IFERROR(IF(PrestamoNo*PrestamoSi,PagoMensual,0), 0)</f>
        <v>184.1652205526635</v>
      </c>
      <c r="F230" s="11">
        <f>IFERROR(IF(PrestamoNo*PrestamoSi,PrincipalR,0), 0)</f>
        <v>0</v>
      </c>
      <c r="G230" s="11">
        <f>IFERROR(IF(PrestamoNo*PrestamoSi,Amortizacion,0), 0)</f>
        <v>0</v>
      </c>
      <c r="H230" s="12">
        <f>IFERROR(IF(PrestamoNo*PrestamoSi,SUM(INDEX(Table1[Interés],1,1):Table1[[#This Row],[Interés]]),0), 0)</f>
        <v>1049.9132331598105</v>
      </c>
      <c r="I230" s="11">
        <f>IFERROR(IF(PrestamoNo*PrestamoSi,SaldoR,0), 0)</f>
        <v>-38845.621344593921</v>
      </c>
    </row>
    <row r="231" spans="2:9" ht="16.2" customHeight="1">
      <c r="B231" s="9" t="str">
        <f>IFERROR(IF(AND(PrestamoNo*PrestamoSi,NPagos&gt;=FilaPago),FilaPago,""), "")</f>
        <v/>
      </c>
      <c r="C231" s="10">
        <f>IFERROR(IF(PrestamoNo*PrestamoSi,FechaPago,FechaInicial), FechaInicial)</f>
        <v>52780</v>
      </c>
      <c r="D231" s="11">
        <f>IFERROR(IF(PrestamoNo*PrestamoSi,CapitalR,""), "")</f>
        <v>-38845.621344593921</v>
      </c>
      <c r="E231" s="11">
        <f>IFERROR(IF(PrestamoNo*PrestamoSi,PagoMensual,0), 0)</f>
        <v>184.1652205526635</v>
      </c>
      <c r="F231" s="11">
        <f>IFERROR(IF(PrestamoNo*PrestamoSi,PrincipalR,0), 0)</f>
        <v>0</v>
      </c>
      <c r="G231" s="11">
        <f>IFERROR(IF(PrestamoNo*PrestamoSi,Amortizacion,0), 0)</f>
        <v>0</v>
      </c>
      <c r="H231" s="12">
        <f>IFERROR(IF(PrestamoNo*PrestamoSi,SUM(INDEX(Table1[Interés],1,1):Table1[[#This Row],[Interés]]),0), 0)</f>
        <v>1049.9132331598105</v>
      </c>
      <c r="I231" s="11">
        <f>IFERROR(IF(PrestamoNo*PrestamoSi,SaldoR,0), 0)</f>
        <v>-39159.271969628564</v>
      </c>
    </row>
    <row r="232" spans="2:9" ht="16.2" customHeight="1">
      <c r="B232" s="9" t="str">
        <f>IFERROR(IF(AND(PrestamoNo*PrestamoSi,NPagos&gt;=FilaPago),FilaPago,""), "")</f>
        <v/>
      </c>
      <c r="C232" s="10">
        <f>IFERROR(IF(PrestamoNo*PrestamoSi,FechaPago,FechaInicial), FechaInicial)</f>
        <v>52811</v>
      </c>
      <c r="D232" s="11">
        <f>IFERROR(IF(PrestamoNo*PrestamoSi,CapitalR,""), "")</f>
        <v>-39159.271969628564</v>
      </c>
      <c r="E232" s="11">
        <f>IFERROR(IF(PrestamoNo*PrestamoSi,PagoMensual,0), 0)</f>
        <v>184.1652205526635</v>
      </c>
      <c r="F232" s="11">
        <f>IFERROR(IF(PrestamoNo*PrestamoSi,PrincipalR,0), 0)</f>
        <v>0</v>
      </c>
      <c r="G232" s="11">
        <f>IFERROR(IF(PrestamoNo*PrestamoSi,Amortizacion,0), 0)</f>
        <v>0</v>
      </c>
      <c r="H232" s="12">
        <f>IFERROR(IF(PrestamoNo*PrestamoSi,SUM(INDEX(Table1[Interés],1,1):Table1[[#This Row],[Interés]]),0), 0)</f>
        <v>1049.9132331598105</v>
      </c>
      <c r="I232" s="11">
        <f>IFERROR(IF(PrestamoNo*PrestamoSi,SaldoR,0), 0)</f>
        <v>-39473.968096746656</v>
      </c>
    </row>
    <row r="233" spans="2:9" ht="16.2" customHeight="1">
      <c r="B233" s="9" t="str">
        <f>IFERROR(IF(AND(PrestamoNo*PrestamoSi,NPagos&gt;=FilaPago),FilaPago,""), "")</f>
        <v/>
      </c>
      <c r="C233" s="10">
        <f>IFERROR(IF(PrestamoNo*PrestamoSi,FechaPago,FechaInicial), FechaInicial)</f>
        <v>52842</v>
      </c>
      <c r="D233" s="11">
        <f>IFERROR(IF(PrestamoNo*PrestamoSi,CapitalR,""), "")</f>
        <v>-39473.968096746656</v>
      </c>
      <c r="E233" s="11">
        <f>IFERROR(IF(PrestamoNo*PrestamoSi,PagoMensual,0), 0)</f>
        <v>184.1652205526635</v>
      </c>
      <c r="F233" s="11">
        <f>IFERROR(IF(PrestamoNo*PrestamoSi,PrincipalR,0), 0)</f>
        <v>0</v>
      </c>
      <c r="G233" s="11">
        <f>IFERROR(IF(PrestamoNo*PrestamoSi,Amortizacion,0), 0)</f>
        <v>0</v>
      </c>
      <c r="H233" s="12">
        <f>IFERROR(IF(PrestamoNo*PrestamoSi,SUM(INDEX(Table1[Interés],1,1):Table1[[#This Row],[Interés]]),0), 0)</f>
        <v>1049.9132331598105</v>
      </c>
      <c r="I233" s="11">
        <f>IFERROR(IF(PrestamoNo*PrestamoSi,SaldoR,0), 0)</f>
        <v>-39789.71321095516</v>
      </c>
    </row>
    <row r="234" spans="2:9" ht="16.2" customHeight="1">
      <c r="B234" s="9" t="str">
        <f>IFERROR(IF(AND(PrestamoNo*PrestamoSi,NPagos&gt;=FilaPago),FilaPago,""), "")</f>
        <v/>
      </c>
      <c r="C234" s="10">
        <f>IFERROR(IF(PrestamoNo*PrestamoSi,FechaPago,FechaInicial), FechaInicial)</f>
        <v>52872</v>
      </c>
      <c r="D234" s="11">
        <f>IFERROR(IF(PrestamoNo*PrestamoSi,CapitalR,""), "")</f>
        <v>-39789.71321095516</v>
      </c>
      <c r="E234" s="11">
        <f>IFERROR(IF(PrestamoNo*PrestamoSi,PagoMensual,0), 0)</f>
        <v>184.1652205526635</v>
      </c>
      <c r="F234" s="11">
        <f>IFERROR(IF(PrestamoNo*PrestamoSi,PrincipalR,0), 0)</f>
        <v>0</v>
      </c>
      <c r="G234" s="11">
        <f>IFERROR(IF(PrestamoNo*PrestamoSi,Amortizacion,0), 0)</f>
        <v>0</v>
      </c>
      <c r="H234" s="12">
        <f>IFERROR(IF(PrestamoNo*PrestamoSi,SUM(INDEX(Table1[Interés],1,1):Table1[[#This Row],[Interés]]),0), 0)</f>
        <v>1049.9132331598105</v>
      </c>
      <c r="I234" s="11">
        <f>IFERROR(IF(PrestamoNo*PrestamoSi,SaldoR,0), 0)</f>
        <v>-40106.510808877691</v>
      </c>
    </row>
    <row r="235" spans="2:9" ht="16.2" customHeight="1">
      <c r="B235" s="9" t="str">
        <f>IFERROR(IF(AND(PrestamoNo*PrestamoSi,NPagos&gt;=FilaPago),FilaPago,""), "")</f>
        <v/>
      </c>
      <c r="C235" s="10">
        <f>IFERROR(IF(PrestamoNo*PrestamoSi,FechaPago,FechaInicial), FechaInicial)</f>
        <v>52903</v>
      </c>
      <c r="D235" s="11">
        <f>IFERROR(IF(PrestamoNo*PrestamoSi,CapitalR,""), "")</f>
        <v>-40106.510808877691</v>
      </c>
      <c r="E235" s="11">
        <f>IFERROR(IF(PrestamoNo*PrestamoSi,PagoMensual,0), 0)</f>
        <v>184.1652205526635</v>
      </c>
      <c r="F235" s="11">
        <f>IFERROR(IF(PrestamoNo*PrestamoSi,PrincipalR,0), 0)</f>
        <v>0</v>
      </c>
      <c r="G235" s="11">
        <f>IFERROR(IF(PrestamoNo*PrestamoSi,Amortizacion,0), 0)</f>
        <v>0</v>
      </c>
      <c r="H235" s="12">
        <f>IFERROR(IF(PrestamoNo*PrestamoSi,SUM(INDEX(Table1[Interés],1,1):Table1[[#This Row],[Interés]]),0), 0)</f>
        <v>1049.9132331598105</v>
      </c>
      <c r="I235" s="11">
        <f>IFERROR(IF(PrestamoNo*PrestamoSi,SaldoR,0), 0)</f>
        <v>-40424.364398793288</v>
      </c>
    </row>
    <row r="236" spans="2:9" ht="16.2" customHeight="1">
      <c r="B236" s="9" t="str">
        <f>IFERROR(IF(AND(PrestamoNo*PrestamoSi,NPagos&gt;=FilaPago),FilaPago,""), "")</f>
        <v/>
      </c>
      <c r="C236" s="10">
        <f>IFERROR(IF(PrestamoNo*PrestamoSi,FechaPago,FechaInicial), FechaInicial)</f>
        <v>52933</v>
      </c>
      <c r="D236" s="11">
        <f>IFERROR(IF(PrestamoNo*PrestamoSi,CapitalR,""), "")</f>
        <v>-40424.364398793288</v>
      </c>
      <c r="E236" s="11">
        <f>IFERROR(IF(PrestamoNo*PrestamoSi,PagoMensual,0), 0)</f>
        <v>184.1652205526635</v>
      </c>
      <c r="F236" s="11">
        <f>IFERROR(IF(PrestamoNo*PrestamoSi,PrincipalR,0), 0)</f>
        <v>0</v>
      </c>
      <c r="G236" s="11">
        <f>IFERROR(IF(PrestamoNo*PrestamoSi,Amortizacion,0), 0)</f>
        <v>0</v>
      </c>
      <c r="H236" s="12">
        <f>IFERROR(IF(PrestamoNo*PrestamoSi,SUM(INDEX(Table1[Interés],1,1):Table1[[#This Row],[Interés]]),0), 0)</f>
        <v>1049.9132331598105</v>
      </c>
      <c r="I236" s="11">
        <f>IFERROR(IF(PrestamoNo*PrestamoSi,SaldoR,0), 0)</f>
        <v>-40743.277500675264</v>
      </c>
    </row>
    <row r="237" spans="2:9" ht="16.2" customHeight="1">
      <c r="B237" s="9" t="str">
        <f>IFERROR(IF(AND(PrestamoNo*PrestamoSi,NPagos&gt;=FilaPago),FilaPago,""), "")</f>
        <v/>
      </c>
      <c r="C237" s="10">
        <f>IFERROR(IF(PrestamoNo*PrestamoSi,FechaPago,FechaInicial), FechaInicial)</f>
        <v>52964</v>
      </c>
      <c r="D237" s="11">
        <f>IFERROR(IF(PrestamoNo*PrestamoSi,CapitalR,""), "")</f>
        <v>-40743.277500675264</v>
      </c>
      <c r="E237" s="11">
        <f>IFERROR(IF(PrestamoNo*PrestamoSi,PagoMensual,0), 0)</f>
        <v>184.1652205526635</v>
      </c>
      <c r="F237" s="11">
        <f>IFERROR(IF(PrestamoNo*PrestamoSi,PrincipalR,0), 0)</f>
        <v>0</v>
      </c>
      <c r="G237" s="11">
        <f>IFERROR(IF(PrestamoNo*PrestamoSi,Amortizacion,0), 0)</f>
        <v>0</v>
      </c>
      <c r="H237" s="12">
        <f>IFERROR(IF(PrestamoNo*PrestamoSi,SUM(INDEX(Table1[Interés],1,1):Table1[[#This Row],[Interés]]),0), 0)</f>
        <v>1049.9132331598105</v>
      </c>
      <c r="I237" s="11">
        <f>IFERROR(IF(PrestamoNo*PrestamoSi,SaldoR,0), 0)</f>
        <v>-41063.253646230216</v>
      </c>
    </row>
    <row r="238" spans="2:9" ht="16.2" customHeight="1">
      <c r="B238" s="9" t="str">
        <f>IFERROR(IF(AND(PrestamoNo*PrestamoSi,NPagos&gt;=FilaPago),FilaPago,""), "")</f>
        <v/>
      </c>
      <c r="C238" s="10">
        <f>IFERROR(IF(PrestamoNo*PrestamoSi,FechaPago,FechaInicial), FechaInicial)</f>
        <v>52995</v>
      </c>
      <c r="D238" s="11">
        <f>IFERROR(IF(PrestamoNo*PrestamoSi,CapitalR,""), "")</f>
        <v>-41063.253646230216</v>
      </c>
      <c r="E238" s="11">
        <f>IFERROR(IF(PrestamoNo*PrestamoSi,PagoMensual,0), 0)</f>
        <v>184.1652205526635</v>
      </c>
      <c r="F238" s="11">
        <f>IFERROR(IF(PrestamoNo*PrestamoSi,PrincipalR,0), 0)</f>
        <v>0</v>
      </c>
      <c r="G238" s="11">
        <f>IFERROR(IF(PrestamoNo*PrestamoSi,Amortizacion,0), 0)</f>
        <v>0</v>
      </c>
      <c r="H238" s="12">
        <f>IFERROR(IF(PrestamoNo*PrestamoSi,SUM(INDEX(Table1[Interés],1,1):Table1[[#This Row],[Interés]]),0), 0)</f>
        <v>1049.9132331598105</v>
      </c>
      <c r="I238" s="11">
        <f>IFERROR(IF(PrestamoNo*PrestamoSi,SaldoR,0), 0)</f>
        <v>-41384.296378936961</v>
      </c>
    </row>
    <row r="239" spans="2:9" ht="16.2" customHeight="1">
      <c r="B239" s="9" t="str">
        <f>IFERROR(IF(AND(PrestamoNo*PrestamoSi,NPagos&gt;=FilaPago),FilaPago,""), "")</f>
        <v/>
      </c>
      <c r="C239" s="10">
        <f>IFERROR(IF(PrestamoNo*PrestamoSi,FechaPago,FechaInicial), FechaInicial)</f>
        <v>53023</v>
      </c>
      <c r="D239" s="11">
        <f>IFERROR(IF(PrestamoNo*PrestamoSi,CapitalR,""), "")</f>
        <v>-41384.296378936961</v>
      </c>
      <c r="E239" s="11">
        <f>IFERROR(IF(PrestamoNo*PrestamoSi,PagoMensual,0), 0)</f>
        <v>184.1652205526635</v>
      </c>
      <c r="F239" s="11">
        <f>IFERROR(IF(PrestamoNo*PrestamoSi,PrincipalR,0), 0)</f>
        <v>0</v>
      </c>
      <c r="G239" s="11">
        <f>IFERROR(IF(PrestamoNo*PrestamoSi,Amortizacion,0), 0)</f>
        <v>0</v>
      </c>
      <c r="H239" s="12">
        <f>IFERROR(IF(PrestamoNo*PrestamoSi,SUM(INDEX(Table1[Interés],1,1):Table1[[#This Row],[Interés]]),0), 0)</f>
        <v>1049.9132331598105</v>
      </c>
      <c r="I239" s="11">
        <f>IFERROR(IF(PrestamoNo*PrestamoSi,SaldoR,0), 0)</f>
        <v>-41706.409254086087</v>
      </c>
    </row>
    <row r="240" spans="2:9" ht="16.2" customHeight="1">
      <c r="B240" s="9" t="str">
        <f>IFERROR(IF(AND(PrestamoNo*PrestamoSi,NPagos&gt;=FilaPago),FilaPago,""), "")</f>
        <v/>
      </c>
      <c r="C240" s="10">
        <f>IFERROR(IF(PrestamoNo*PrestamoSi,FechaPago,FechaInicial), FechaInicial)</f>
        <v>53054</v>
      </c>
      <c r="D240" s="11">
        <f>IFERROR(IF(PrestamoNo*PrestamoSi,CapitalR,""), "")</f>
        <v>-41706.409254086087</v>
      </c>
      <c r="E240" s="11">
        <f>IFERROR(IF(PrestamoNo*PrestamoSi,PagoMensual,0), 0)</f>
        <v>184.1652205526635</v>
      </c>
      <c r="F240" s="11">
        <f>IFERROR(IF(PrestamoNo*PrestamoSi,PrincipalR,0), 0)</f>
        <v>0</v>
      </c>
      <c r="G240" s="11">
        <f>IFERROR(IF(PrestamoNo*PrestamoSi,Amortizacion,0), 0)</f>
        <v>0</v>
      </c>
      <c r="H240" s="12">
        <f>IFERROR(IF(PrestamoNo*PrestamoSi,SUM(INDEX(Table1[Interés],1,1):Table1[[#This Row],[Interés]]),0), 0)</f>
        <v>1049.9132331598105</v>
      </c>
      <c r="I240" s="11">
        <f>IFERROR(IF(PrestamoNo*PrestamoSi,SaldoR,0), 0)</f>
        <v>-42029.59583881907</v>
      </c>
    </row>
    <row r="241" spans="2:9" ht="16.2" customHeight="1">
      <c r="B241" s="9" t="str">
        <f>IFERROR(IF(AND(PrestamoNo*PrestamoSi,NPagos&gt;=FilaPago),FilaPago,""), "")</f>
        <v/>
      </c>
      <c r="C241" s="10">
        <f>IFERROR(IF(PrestamoNo*PrestamoSi,FechaPago,FechaInicial), FechaInicial)</f>
        <v>53084</v>
      </c>
      <c r="D241" s="11">
        <f>IFERROR(IF(PrestamoNo*PrestamoSi,CapitalR,""), "")</f>
        <v>-42029.59583881907</v>
      </c>
      <c r="E241" s="11">
        <f>IFERROR(IF(PrestamoNo*PrestamoSi,PagoMensual,0), 0)</f>
        <v>184.1652205526635</v>
      </c>
      <c r="F241" s="11">
        <f>IFERROR(IF(PrestamoNo*PrestamoSi,PrincipalR,0), 0)</f>
        <v>0</v>
      </c>
      <c r="G241" s="11">
        <f>IFERROR(IF(PrestamoNo*PrestamoSi,Amortizacion,0), 0)</f>
        <v>0</v>
      </c>
      <c r="H241" s="12">
        <f>IFERROR(IF(PrestamoNo*PrestamoSi,SUM(INDEX(Table1[Interés],1,1):Table1[[#This Row],[Interés]]),0), 0)</f>
        <v>1049.9132331598105</v>
      </c>
      <c r="I241" s="11">
        <f>IFERROR(IF(PrestamoNo*PrestamoSi,SaldoR,0), 0)</f>
        <v>-42353.859712167803</v>
      </c>
    </row>
    <row r="242" spans="2:9" ht="16.2" customHeight="1">
      <c r="B242" s="9" t="str">
        <f>IFERROR(IF(AND(PrestamoNo*PrestamoSi,NPagos&gt;=FilaPago),FilaPago,""), "")</f>
        <v/>
      </c>
      <c r="C242" s="10">
        <f>IFERROR(IF(PrestamoNo*PrestamoSi,FechaPago,FechaInicial), FechaInicial)</f>
        <v>53115</v>
      </c>
      <c r="D242" s="11">
        <f>IFERROR(IF(PrestamoNo*PrestamoSi,CapitalR,""), "")</f>
        <v>-42353.859712167803</v>
      </c>
      <c r="E242" s="11">
        <f>IFERROR(IF(PrestamoNo*PrestamoSi,PagoMensual,0), 0)</f>
        <v>184.1652205526635</v>
      </c>
      <c r="F242" s="11">
        <f>IFERROR(IF(PrestamoNo*PrestamoSi,PrincipalR,0), 0)</f>
        <v>0</v>
      </c>
      <c r="G242" s="11">
        <f>IFERROR(IF(PrestamoNo*PrestamoSi,Amortizacion,0), 0)</f>
        <v>0</v>
      </c>
      <c r="H242" s="12">
        <f>IFERROR(IF(PrestamoNo*PrestamoSi,SUM(INDEX(Table1[Interés],1,1):Table1[[#This Row],[Interés]]),0), 0)</f>
        <v>1049.9132331598105</v>
      </c>
      <c r="I242" s="11">
        <f>IFERROR(IF(PrestamoNo*PrestamoSi,SaldoR,0), 0)</f>
        <v>-42679.204465094357</v>
      </c>
    </row>
    <row r="243" spans="2:9" ht="16.2" customHeight="1">
      <c r="B243" s="9" t="str">
        <f>IFERROR(IF(AND(PrestamoNo*PrestamoSi,NPagos&gt;=FilaPago),FilaPago,""), "")</f>
        <v/>
      </c>
      <c r="C243" s="10">
        <f>IFERROR(IF(PrestamoNo*PrestamoSi,FechaPago,FechaInicial), FechaInicial)</f>
        <v>53145</v>
      </c>
      <c r="D243" s="11">
        <f>IFERROR(IF(PrestamoNo*PrestamoSi,CapitalR,""), "")</f>
        <v>-42679.204465094357</v>
      </c>
      <c r="E243" s="11">
        <f>IFERROR(IF(PrestamoNo*PrestamoSi,PagoMensual,0), 0)</f>
        <v>184.1652205526635</v>
      </c>
      <c r="F243" s="11">
        <f>IFERROR(IF(PrestamoNo*PrestamoSi,PrincipalR,0), 0)</f>
        <v>0</v>
      </c>
      <c r="G243" s="11">
        <f>IFERROR(IF(PrestamoNo*PrestamoSi,Amortizacion,0), 0)</f>
        <v>0</v>
      </c>
      <c r="H243" s="12">
        <f>IFERROR(IF(PrestamoNo*PrestamoSi,SUM(INDEX(Table1[Interés],1,1):Table1[[#This Row],[Interés]]),0), 0)</f>
        <v>1049.9132331598105</v>
      </c>
      <c r="I243" s="11">
        <f>IFERROR(IF(PrestamoNo*PrestamoSi,SaldoR,0), 0)</f>
        <v>-43005.63370053067</v>
      </c>
    </row>
    <row r="244" spans="2:9" ht="16.2" customHeight="1">
      <c r="B244" s="9" t="str">
        <f>IFERROR(IF(AND(PrestamoNo*PrestamoSi,NPagos&gt;=FilaPago),FilaPago,""), "")</f>
        <v/>
      </c>
      <c r="C244" s="10">
        <f>IFERROR(IF(PrestamoNo*PrestamoSi,FechaPago,FechaInicial), FechaInicial)</f>
        <v>53176</v>
      </c>
      <c r="D244" s="11">
        <f>IFERROR(IF(PrestamoNo*PrestamoSi,CapitalR,""), "")</f>
        <v>-43005.63370053067</v>
      </c>
      <c r="E244" s="11">
        <f>IFERROR(IF(PrestamoNo*PrestamoSi,PagoMensual,0), 0)</f>
        <v>184.1652205526635</v>
      </c>
      <c r="F244" s="11">
        <f>IFERROR(IF(PrestamoNo*PrestamoSi,PrincipalR,0), 0)</f>
        <v>0</v>
      </c>
      <c r="G244" s="11">
        <f>IFERROR(IF(PrestamoNo*PrestamoSi,Amortizacion,0), 0)</f>
        <v>0</v>
      </c>
      <c r="H244" s="12">
        <f>IFERROR(IF(PrestamoNo*PrestamoSi,SUM(INDEX(Table1[Interés],1,1):Table1[[#This Row],[Interés]]),0), 0)</f>
        <v>1049.9132331598105</v>
      </c>
      <c r="I244" s="11">
        <f>IFERROR(IF(PrestamoNo*PrestamoSi,SaldoR,0), 0)</f>
        <v>-43333.151033418457</v>
      </c>
    </row>
    <row r="245" spans="2:9" ht="16.2" customHeight="1">
      <c r="B245" s="9" t="str">
        <f>IFERROR(IF(AND(PrestamoNo*PrestamoSi,NPagos&gt;=FilaPago),FilaPago,""), "")</f>
        <v/>
      </c>
      <c r="C245" s="10">
        <f>IFERROR(IF(PrestamoNo*PrestamoSi,FechaPago,FechaInicial), FechaInicial)</f>
        <v>53207</v>
      </c>
      <c r="D245" s="11">
        <f>IFERROR(IF(PrestamoNo*PrestamoSi,CapitalR,""), "")</f>
        <v>-43333.151033418457</v>
      </c>
      <c r="E245" s="11">
        <f>IFERROR(IF(PrestamoNo*PrestamoSi,PagoMensual,0), 0)</f>
        <v>184.1652205526635</v>
      </c>
      <c r="F245" s="11">
        <f>IFERROR(IF(PrestamoNo*PrestamoSi,PrincipalR,0), 0)</f>
        <v>0</v>
      </c>
      <c r="G245" s="11">
        <f>IFERROR(IF(PrestamoNo*PrestamoSi,Amortizacion,0), 0)</f>
        <v>0</v>
      </c>
      <c r="H245" s="12">
        <f>IFERROR(IF(PrestamoNo*PrestamoSi,SUM(INDEX(Table1[Interés],1,1):Table1[[#This Row],[Interés]]),0), 0)</f>
        <v>1049.9132331598105</v>
      </c>
      <c r="I245" s="11">
        <f>IFERROR(IF(PrestamoNo*PrestamoSi,SaldoR,0), 0)</f>
        <v>-43661.760090749187</v>
      </c>
    </row>
    <row r="246" spans="2:9" ht="16.2" customHeight="1">
      <c r="B246" s="9" t="str">
        <f>IFERROR(IF(AND(PrestamoNo*PrestamoSi,NPagos&gt;=FilaPago),FilaPago,""), "")</f>
        <v/>
      </c>
      <c r="C246" s="10">
        <f>IFERROR(IF(PrestamoNo*PrestamoSi,FechaPago,FechaInicial), FechaInicial)</f>
        <v>53237</v>
      </c>
      <c r="D246" s="11">
        <f>IFERROR(IF(PrestamoNo*PrestamoSi,CapitalR,""), "")</f>
        <v>-43661.760090749187</v>
      </c>
      <c r="E246" s="11">
        <f>IFERROR(IF(PrestamoNo*PrestamoSi,PagoMensual,0), 0)</f>
        <v>184.1652205526635</v>
      </c>
      <c r="F246" s="11">
        <f>IFERROR(IF(PrestamoNo*PrestamoSi,PrincipalR,0), 0)</f>
        <v>0</v>
      </c>
      <c r="G246" s="11">
        <f>IFERROR(IF(PrestamoNo*PrestamoSi,Amortizacion,0), 0)</f>
        <v>0</v>
      </c>
      <c r="H246" s="12">
        <f>IFERROR(IF(PrestamoNo*PrestamoSi,SUM(INDEX(Table1[Interés],1,1):Table1[[#This Row],[Interés]]),0), 0)</f>
        <v>1049.9132331598105</v>
      </c>
      <c r="I246" s="11">
        <f>IFERROR(IF(PrestamoNo*PrestamoSi,SaldoR,0), 0)</f>
        <v>-43991.464511604332</v>
      </c>
    </row>
    <row r="247" spans="2:9" ht="16.2" customHeight="1">
      <c r="B247" s="9" t="str">
        <f>IFERROR(IF(AND(PrestamoNo*PrestamoSi,NPagos&gt;=FilaPago),FilaPago,""), "")</f>
        <v/>
      </c>
      <c r="C247" s="10">
        <f>IFERROR(IF(PrestamoNo*PrestamoSi,FechaPago,FechaInicial), FechaInicial)</f>
        <v>53268</v>
      </c>
      <c r="D247" s="11">
        <f>IFERROR(IF(PrestamoNo*PrestamoSi,CapitalR,""), "")</f>
        <v>-43991.464511604332</v>
      </c>
      <c r="E247" s="11">
        <f>IFERROR(IF(PrestamoNo*PrestamoSi,PagoMensual,0), 0)</f>
        <v>184.1652205526635</v>
      </c>
      <c r="F247" s="11">
        <f>IFERROR(IF(PrestamoNo*PrestamoSi,PrincipalR,0), 0)</f>
        <v>0</v>
      </c>
      <c r="G247" s="11">
        <f>IFERROR(IF(PrestamoNo*PrestamoSi,Amortizacion,0), 0)</f>
        <v>0</v>
      </c>
      <c r="H247" s="12">
        <f>IFERROR(IF(PrestamoNo*PrestamoSi,SUM(INDEX(Table1[Interés],1,1):Table1[[#This Row],[Interés]]),0), 0)</f>
        <v>1049.9132331598105</v>
      </c>
      <c r="I247" s="11">
        <f>IFERROR(IF(PrestamoNo*PrestamoSi,SaldoR,0), 0)</f>
        <v>-44322.267947195702</v>
      </c>
    </row>
    <row r="248" spans="2:9" ht="16.2" customHeight="1">
      <c r="B248" s="9" t="str">
        <f>IFERROR(IF(AND(PrestamoNo*PrestamoSi,NPagos&gt;=FilaPago),FilaPago,""), "")</f>
        <v/>
      </c>
      <c r="C248" s="10">
        <f>IFERROR(IF(PrestamoNo*PrestamoSi,FechaPago,FechaInicial), FechaInicial)</f>
        <v>53298</v>
      </c>
      <c r="D248" s="11">
        <f>IFERROR(IF(PrestamoNo*PrestamoSi,CapitalR,""), "")</f>
        <v>-44322.267947195702</v>
      </c>
      <c r="E248" s="11">
        <f>IFERROR(IF(PrestamoNo*PrestamoSi,PagoMensual,0), 0)</f>
        <v>184.1652205526635</v>
      </c>
      <c r="F248" s="11">
        <f>IFERROR(IF(PrestamoNo*PrestamoSi,PrincipalR,0), 0)</f>
        <v>0</v>
      </c>
      <c r="G248" s="11">
        <f>IFERROR(IF(PrestamoNo*PrestamoSi,Amortizacion,0), 0)</f>
        <v>0</v>
      </c>
      <c r="H248" s="12">
        <f>IFERROR(IF(PrestamoNo*PrestamoSi,SUM(INDEX(Table1[Interés],1,1):Table1[[#This Row],[Interés]]),0), 0)</f>
        <v>1049.9132331598105</v>
      </c>
      <c r="I248" s="11">
        <f>IFERROR(IF(PrestamoNo*PrestamoSi,SaldoR,0), 0)</f>
        <v>-44654.174060905716</v>
      </c>
    </row>
    <row r="249" spans="2:9" ht="16.2" customHeight="1">
      <c r="B249" s="9" t="str">
        <f>IFERROR(IF(AND(PrestamoNo*PrestamoSi,NPagos&gt;=FilaPago),FilaPago,""), "")</f>
        <v/>
      </c>
      <c r="C249" s="10">
        <f>IFERROR(IF(PrestamoNo*PrestamoSi,FechaPago,FechaInicial), FechaInicial)</f>
        <v>53329</v>
      </c>
      <c r="D249" s="11">
        <f>IFERROR(IF(PrestamoNo*PrestamoSi,CapitalR,""), "")</f>
        <v>-44654.174060905716</v>
      </c>
      <c r="E249" s="11">
        <f>IFERROR(IF(PrestamoNo*PrestamoSi,PagoMensual,0), 0)</f>
        <v>184.1652205526635</v>
      </c>
      <c r="F249" s="11">
        <f>IFERROR(IF(PrestamoNo*PrestamoSi,PrincipalR,0), 0)</f>
        <v>0</v>
      </c>
      <c r="G249" s="11">
        <f>IFERROR(IF(PrestamoNo*PrestamoSi,Amortizacion,0), 0)</f>
        <v>0</v>
      </c>
      <c r="H249" s="12">
        <f>IFERROR(IF(PrestamoNo*PrestamoSi,SUM(INDEX(Table1[Interés],1,1):Table1[[#This Row],[Interés]]),0), 0)</f>
        <v>1049.9132331598105</v>
      </c>
      <c r="I249" s="11">
        <f>IFERROR(IF(PrestamoNo*PrestamoSi,SaldoR,0), 0)</f>
        <v>-44987.186528328064</v>
      </c>
    </row>
    <row r="250" spans="2:9" ht="16.2" customHeight="1">
      <c r="B250" s="9" t="str">
        <f>IFERROR(IF(AND(PrestamoNo*PrestamoSi,NPagos&gt;=FilaPago),FilaPago,""), "")</f>
        <v/>
      </c>
      <c r="C250" s="10">
        <f>IFERROR(IF(PrestamoNo*PrestamoSi,FechaPago,FechaInicial), FechaInicial)</f>
        <v>53360</v>
      </c>
      <c r="D250" s="11">
        <f>IFERROR(IF(PrestamoNo*PrestamoSi,CapitalR,""), "")</f>
        <v>-44987.186528328064</v>
      </c>
      <c r="E250" s="11">
        <f>IFERROR(IF(PrestamoNo*PrestamoSi,PagoMensual,0), 0)</f>
        <v>184.1652205526635</v>
      </c>
      <c r="F250" s="11">
        <f>IFERROR(IF(PrestamoNo*PrestamoSi,PrincipalR,0), 0)</f>
        <v>0</v>
      </c>
      <c r="G250" s="11">
        <f>IFERROR(IF(PrestamoNo*PrestamoSi,Amortizacion,0), 0)</f>
        <v>0</v>
      </c>
      <c r="H250" s="12">
        <f>IFERROR(IF(PrestamoNo*PrestamoSi,SUM(INDEX(Table1[Interés],1,1):Table1[[#This Row],[Interés]]),0), 0)</f>
        <v>1049.9132331598105</v>
      </c>
      <c r="I250" s="11">
        <f>IFERROR(IF(PrestamoNo*PrestamoSi,SaldoR,0), 0)</f>
        <v>-45321.309037308485</v>
      </c>
    </row>
    <row r="251" spans="2:9" ht="16.2" customHeight="1">
      <c r="B251" s="9" t="str">
        <f>IFERROR(IF(AND(PrestamoNo*PrestamoSi,NPagos&gt;=FilaPago),FilaPago,""), "")</f>
        <v/>
      </c>
      <c r="C251" s="10">
        <f>IFERROR(IF(PrestamoNo*PrestamoSi,FechaPago,FechaInicial), FechaInicial)</f>
        <v>53388</v>
      </c>
      <c r="D251" s="11">
        <f>IFERROR(IF(PrestamoNo*PrestamoSi,CapitalR,""), "")</f>
        <v>-45321.309037308485</v>
      </c>
      <c r="E251" s="11">
        <f>IFERROR(IF(PrestamoNo*PrestamoSi,PagoMensual,0), 0)</f>
        <v>184.1652205526635</v>
      </c>
      <c r="F251" s="11">
        <f>IFERROR(IF(PrestamoNo*PrestamoSi,PrincipalR,0), 0)</f>
        <v>0</v>
      </c>
      <c r="G251" s="11">
        <f>IFERROR(IF(PrestamoNo*PrestamoSi,Amortizacion,0), 0)</f>
        <v>0</v>
      </c>
      <c r="H251" s="12">
        <f>IFERROR(IF(PrestamoNo*PrestamoSi,SUM(INDEX(Table1[Interés],1,1):Table1[[#This Row],[Interés]]),0), 0)</f>
        <v>1049.9132331598105</v>
      </c>
      <c r="I251" s="11">
        <f>IFERROR(IF(PrestamoNo*PrestamoSi,SaldoR,0), 0)</f>
        <v>-45656.545287985515</v>
      </c>
    </row>
    <row r="252" spans="2:9" ht="16.2" customHeight="1">
      <c r="B252" s="9" t="str">
        <f>IFERROR(IF(AND(PrestamoNo*PrestamoSi,NPagos&gt;=FilaPago),FilaPago,""), "")</f>
        <v/>
      </c>
      <c r="C252" s="10">
        <f>IFERROR(IF(PrestamoNo*PrestamoSi,FechaPago,FechaInicial), FechaInicial)</f>
        <v>53419</v>
      </c>
      <c r="D252" s="11">
        <f>IFERROR(IF(PrestamoNo*PrestamoSi,CapitalR,""), "")</f>
        <v>-45656.545287985515</v>
      </c>
      <c r="E252" s="11">
        <f>IFERROR(IF(PrestamoNo*PrestamoSi,PagoMensual,0), 0)</f>
        <v>184.1652205526635</v>
      </c>
      <c r="F252" s="11">
        <f>IFERROR(IF(PrestamoNo*PrestamoSi,PrincipalR,0), 0)</f>
        <v>0</v>
      </c>
      <c r="G252" s="11">
        <f>IFERROR(IF(PrestamoNo*PrestamoSi,Amortizacion,0), 0)</f>
        <v>0</v>
      </c>
      <c r="H252" s="12">
        <f>IFERROR(IF(PrestamoNo*PrestamoSi,SUM(INDEX(Table1[Interés],1,1):Table1[[#This Row],[Interés]]),0), 0)</f>
        <v>1049.9132331598105</v>
      </c>
      <c r="I252" s="11">
        <f>IFERROR(IF(PrestamoNo*PrestamoSi,SaldoR,0), 0)</f>
        <v>-45992.89899283147</v>
      </c>
    </row>
    <row r="253" spans="2:9" ht="16.2" customHeight="1">
      <c r="B253" s="9" t="str">
        <f>IFERROR(IF(AND(PrestamoNo*PrestamoSi,NPagos&gt;=FilaPago),FilaPago,""), "")</f>
        <v/>
      </c>
      <c r="C253" s="10">
        <f>IFERROR(IF(PrestamoNo*PrestamoSi,FechaPago,FechaInicial), FechaInicial)</f>
        <v>53449</v>
      </c>
      <c r="D253" s="11">
        <f>IFERROR(IF(PrestamoNo*PrestamoSi,CapitalR,""), "")</f>
        <v>-45992.89899283147</v>
      </c>
      <c r="E253" s="11">
        <f>IFERROR(IF(PrestamoNo*PrestamoSi,PagoMensual,0), 0)</f>
        <v>184.1652205526635</v>
      </c>
      <c r="F253" s="11">
        <f>IFERROR(IF(PrestamoNo*PrestamoSi,PrincipalR,0), 0)</f>
        <v>0</v>
      </c>
      <c r="G253" s="11">
        <f>IFERROR(IF(PrestamoNo*PrestamoSi,Amortizacion,0), 0)</f>
        <v>0</v>
      </c>
      <c r="H253" s="12">
        <f>IFERROR(IF(PrestamoNo*PrestamoSi,SUM(INDEX(Table1[Interés],1,1):Table1[[#This Row],[Interés]]),0), 0)</f>
        <v>1049.9132331598105</v>
      </c>
      <c r="I253" s="11">
        <f>IFERROR(IF(PrestamoNo*PrestamoSi,SaldoR,0), 0)</f>
        <v>-46330.373876693615</v>
      </c>
    </row>
    <row r="254" spans="2:9" ht="16.2" customHeight="1">
      <c r="B254" s="9" t="str">
        <f>IFERROR(IF(AND(PrestamoNo*PrestamoSi,NPagos&gt;=FilaPago),FilaPago,""), "")</f>
        <v/>
      </c>
      <c r="C254" s="10">
        <f>IFERROR(IF(PrestamoNo*PrestamoSi,FechaPago,FechaInicial), FechaInicial)</f>
        <v>53480</v>
      </c>
      <c r="D254" s="11">
        <f>IFERROR(IF(PrestamoNo*PrestamoSi,CapitalR,""), "")</f>
        <v>-46330.373876693615</v>
      </c>
      <c r="E254" s="11">
        <f>IFERROR(IF(PrestamoNo*PrestamoSi,PagoMensual,0), 0)</f>
        <v>184.1652205526635</v>
      </c>
      <c r="F254" s="11">
        <f>IFERROR(IF(PrestamoNo*PrestamoSi,PrincipalR,0), 0)</f>
        <v>0</v>
      </c>
      <c r="G254" s="11">
        <f>IFERROR(IF(PrestamoNo*PrestamoSi,Amortizacion,0), 0)</f>
        <v>0</v>
      </c>
      <c r="H254" s="12">
        <f>IFERROR(IF(PrestamoNo*PrestamoSi,SUM(INDEX(Table1[Interés],1,1):Table1[[#This Row],[Interés]]),0), 0)</f>
        <v>1049.9132331598105</v>
      </c>
      <c r="I254" s="11">
        <f>IFERROR(IF(PrestamoNo*PrestamoSi,SaldoR,0), 0)</f>
        <v>-46668.973676835245</v>
      </c>
    </row>
    <row r="255" spans="2:9" ht="16.2" customHeight="1">
      <c r="B255" s="9" t="str">
        <f>IFERROR(IF(AND(PrestamoNo*PrestamoSi,NPagos&gt;=FilaPago),FilaPago,""), "")</f>
        <v/>
      </c>
      <c r="C255" s="10">
        <f>IFERROR(IF(PrestamoNo*PrestamoSi,FechaPago,FechaInicial), FechaInicial)</f>
        <v>53510</v>
      </c>
      <c r="D255" s="11">
        <f>IFERROR(IF(PrestamoNo*PrestamoSi,CapitalR,""), "")</f>
        <v>-46668.973676835245</v>
      </c>
      <c r="E255" s="11">
        <f>IFERROR(IF(PrestamoNo*PrestamoSi,PagoMensual,0), 0)</f>
        <v>184.1652205526635</v>
      </c>
      <c r="F255" s="11">
        <f>IFERROR(IF(PrestamoNo*PrestamoSi,PrincipalR,0), 0)</f>
        <v>0</v>
      </c>
      <c r="G255" s="11">
        <f>IFERROR(IF(PrestamoNo*PrestamoSi,Amortizacion,0), 0)</f>
        <v>0</v>
      </c>
      <c r="H255" s="12">
        <f>IFERROR(IF(PrestamoNo*PrestamoSi,SUM(INDEX(Table1[Interés],1,1):Table1[[#This Row],[Interés]]),0), 0)</f>
        <v>1049.9132331598105</v>
      </c>
      <c r="I255" s="11">
        <f>IFERROR(IF(PrestamoNo*PrestamoSi,SaldoR,0), 0)</f>
        <v>-47008.702142977359</v>
      </c>
    </row>
    <row r="256" spans="2:9" ht="16.2" customHeight="1">
      <c r="B256" s="9" t="str">
        <f>IFERROR(IF(AND(PrestamoNo*PrestamoSi,NPagos&gt;=FilaPago),FilaPago,""), "")</f>
        <v/>
      </c>
      <c r="C256" s="10">
        <f>IFERROR(IF(PrestamoNo*PrestamoSi,FechaPago,FechaInicial), FechaInicial)</f>
        <v>53541</v>
      </c>
      <c r="D256" s="11">
        <f>IFERROR(IF(PrestamoNo*PrestamoSi,CapitalR,""), "")</f>
        <v>-47008.702142977359</v>
      </c>
      <c r="E256" s="11">
        <f>IFERROR(IF(PrestamoNo*PrestamoSi,PagoMensual,0), 0)</f>
        <v>184.1652205526635</v>
      </c>
      <c r="F256" s="11">
        <f>IFERROR(IF(PrestamoNo*PrestamoSi,PrincipalR,0), 0)</f>
        <v>0</v>
      </c>
      <c r="G256" s="11">
        <f>IFERROR(IF(PrestamoNo*PrestamoSi,Amortizacion,0), 0)</f>
        <v>0</v>
      </c>
      <c r="H256" s="12">
        <f>IFERROR(IF(PrestamoNo*PrestamoSi,SUM(INDEX(Table1[Interés],1,1):Table1[[#This Row],[Interés]]),0), 0)</f>
        <v>1049.9132331598105</v>
      </c>
      <c r="I256" s="11">
        <f>IFERROR(IF(PrestamoNo*PrestamoSi,SaldoR,0), 0)</f>
        <v>-47349.563037339984</v>
      </c>
    </row>
    <row r="257" spans="2:9" ht="16.2" customHeight="1">
      <c r="B257" s="9" t="str">
        <f>IFERROR(IF(AND(PrestamoNo*PrestamoSi,NPagos&gt;=FilaPago),FilaPago,""), "")</f>
        <v/>
      </c>
      <c r="C257" s="10">
        <f>IFERROR(IF(PrestamoNo*PrestamoSi,FechaPago,FechaInicial), FechaInicial)</f>
        <v>53572</v>
      </c>
      <c r="D257" s="11">
        <f>IFERROR(IF(PrestamoNo*PrestamoSi,CapitalR,""), "")</f>
        <v>-47349.563037339984</v>
      </c>
      <c r="E257" s="11">
        <f>IFERROR(IF(PrestamoNo*PrestamoSi,PagoMensual,0), 0)</f>
        <v>184.1652205526635</v>
      </c>
      <c r="F257" s="11">
        <f>IFERROR(IF(PrestamoNo*PrestamoSi,PrincipalR,0), 0)</f>
        <v>0</v>
      </c>
      <c r="G257" s="11">
        <f>IFERROR(IF(PrestamoNo*PrestamoSi,Amortizacion,0), 0)</f>
        <v>0</v>
      </c>
      <c r="H257" s="12">
        <f>IFERROR(IF(PrestamoNo*PrestamoSi,SUM(INDEX(Table1[Interés],1,1):Table1[[#This Row],[Interés]]),0), 0)</f>
        <v>1049.9132331598105</v>
      </c>
      <c r="I257" s="11">
        <f>IFERROR(IF(PrestamoNo*PrestamoSi,SaldoR,0), 0)</f>
        <v>-47691.560134683772</v>
      </c>
    </row>
    <row r="258" spans="2:9" ht="16.2" customHeight="1">
      <c r="B258" s="9" t="str">
        <f>IFERROR(IF(AND(PrestamoNo*PrestamoSi,NPagos&gt;=FilaPago),FilaPago,""), "")</f>
        <v/>
      </c>
      <c r="C258" s="10">
        <f>IFERROR(IF(PrestamoNo*PrestamoSi,FechaPago,FechaInicial), FechaInicial)</f>
        <v>53602</v>
      </c>
      <c r="D258" s="11">
        <f>IFERROR(IF(PrestamoNo*PrestamoSi,CapitalR,""), "")</f>
        <v>-47691.560134683772</v>
      </c>
      <c r="E258" s="11">
        <f>IFERROR(IF(PrestamoNo*PrestamoSi,PagoMensual,0), 0)</f>
        <v>184.1652205526635</v>
      </c>
      <c r="F258" s="11">
        <f>IFERROR(IF(PrestamoNo*PrestamoSi,PrincipalR,0), 0)</f>
        <v>0</v>
      </c>
      <c r="G258" s="11">
        <f>IFERROR(IF(PrestamoNo*PrestamoSi,Amortizacion,0), 0)</f>
        <v>0</v>
      </c>
      <c r="H258" s="12">
        <f>IFERROR(IF(PrestamoNo*PrestamoSi,SUM(INDEX(Table1[Interés],1,1):Table1[[#This Row],[Interés]]),0), 0)</f>
        <v>1049.9132331598105</v>
      </c>
      <c r="I258" s="11">
        <f>IFERROR(IF(PrestamoNo*PrestamoSi,SaldoR,0), 0)</f>
        <v>-48034.697222352057</v>
      </c>
    </row>
    <row r="259" spans="2:9" ht="16.2" customHeight="1">
      <c r="B259" s="9" t="str">
        <f>IFERROR(IF(AND(PrestamoNo*PrestamoSi,NPagos&gt;=FilaPago),FilaPago,""), "")</f>
        <v/>
      </c>
      <c r="C259" s="10">
        <f>IFERROR(IF(PrestamoNo*PrestamoSi,FechaPago,FechaInicial), FechaInicial)</f>
        <v>53633</v>
      </c>
      <c r="D259" s="11">
        <f>IFERROR(IF(PrestamoNo*PrestamoSi,CapitalR,""), "")</f>
        <v>-48034.697222352057</v>
      </c>
      <c r="E259" s="11">
        <f>IFERROR(IF(PrestamoNo*PrestamoSi,PagoMensual,0), 0)</f>
        <v>184.1652205526635</v>
      </c>
      <c r="F259" s="11">
        <f>IFERROR(IF(PrestamoNo*PrestamoSi,PrincipalR,0), 0)</f>
        <v>0</v>
      </c>
      <c r="G259" s="11">
        <f>IFERROR(IF(PrestamoNo*PrestamoSi,Amortizacion,0), 0)</f>
        <v>0</v>
      </c>
      <c r="H259" s="12">
        <f>IFERROR(IF(PrestamoNo*PrestamoSi,SUM(INDEX(Table1[Interés],1,1):Table1[[#This Row],[Interés]]),0), 0)</f>
        <v>1049.9132331598105</v>
      </c>
      <c r="I259" s="11">
        <f>IFERROR(IF(PrestamoNo*PrestamoSi,SaldoR,0), 0)</f>
        <v>-48378.978100312583</v>
      </c>
    </row>
    <row r="260" spans="2:9" ht="16.2" customHeight="1">
      <c r="B260" s="9" t="str">
        <f>IFERROR(IF(AND(PrestamoNo*PrestamoSi,NPagos&gt;=FilaPago),FilaPago,""), "")</f>
        <v/>
      </c>
      <c r="C260" s="10">
        <f>IFERROR(IF(PrestamoNo*PrestamoSi,FechaPago,FechaInicial), FechaInicial)</f>
        <v>53663</v>
      </c>
      <c r="D260" s="11">
        <f>IFERROR(IF(PrestamoNo*PrestamoSi,CapitalR,""), "")</f>
        <v>-48378.978100312583</v>
      </c>
      <c r="E260" s="11">
        <f>IFERROR(IF(PrestamoNo*PrestamoSi,PagoMensual,0), 0)</f>
        <v>184.1652205526635</v>
      </c>
      <c r="F260" s="11">
        <f>IFERROR(IF(PrestamoNo*PrestamoSi,PrincipalR,0), 0)</f>
        <v>0</v>
      </c>
      <c r="G260" s="11">
        <f>IFERROR(IF(PrestamoNo*PrestamoSi,Amortizacion,0), 0)</f>
        <v>0</v>
      </c>
      <c r="H260" s="12">
        <f>IFERROR(IF(PrestamoNo*PrestamoSi,SUM(INDEX(Table1[Interés],1,1):Table1[[#This Row],[Interés]]),0), 0)</f>
        <v>1049.9132331598105</v>
      </c>
      <c r="I260" s="11">
        <f>IFERROR(IF(PrestamoNo*PrestamoSi,SaldoR,0), 0)</f>
        <v>-48724.406581199619</v>
      </c>
    </row>
    <row r="261" spans="2:9" ht="16.2" customHeight="1">
      <c r="B261" s="9" t="str">
        <f>IFERROR(IF(AND(PrestamoNo*PrestamoSi,NPagos&gt;=FilaPago),FilaPago,""), "")</f>
        <v/>
      </c>
      <c r="C261" s="10">
        <f>IFERROR(IF(PrestamoNo*PrestamoSi,FechaPago,FechaInicial), FechaInicial)</f>
        <v>53694</v>
      </c>
      <c r="D261" s="11">
        <f>IFERROR(IF(PrestamoNo*PrestamoSi,CapitalR,""), "")</f>
        <v>-48724.406581199619</v>
      </c>
      <c r="E261" s="11">
        <f>IFERROR(IF(PrestamoNo*PrestamoSi,PagoMensual,0), 0)</f>
        <v>184.1652205526635</v>
      </c>
      <c r="F261" s="11">
        <f>IFERROR(IF(PrestamoNo*PrestamoSi,PrincipalR,0), 0)</f>
        <v>0</v>
      </c>
      <c r="G261" s="11">
        <f>IFERROR(IF(PrestamoNo*PrestamoSi,Amortizacion,0), 0)</f>
        <v>0</v>
      </c>
      <c r="H261" s="12">
        <f>IFERROR(IF(PrestamoNo*PrestamoSi,SUM(INDEX(Table1[Interés],1,1):Table1[[#This Row],[Interés]]),0), 0)</f>
        <v>1049.9132331598105</v>
      </c>
      <c r="I261" s="11">
        <f>IFERROR(IF(PrestamoNo*PrestamoSi,SaldoR,0), 0)</f>
        <v>-49070.986490356285</v>
      </c>
    </row>
    <row r="262" spans="2:9" ht="16.2" customHeight="1">
      <c r="B262" s="9" t="str">
        <f>IFERROR(IF(AND(PrestamoNo*PrestamoSi,NPagos&gt;=FilaPago),FilaPago,""), "")</f>
        <v/>
      </c>
      <c r="C262" s="10">
        <f>IFERROR(IF(PrestamoNo*PrestamoSi,FechaPago,FechaInicial), FechaInicial)</f>
        <v>53725</v>
      </c>
      <c r="D262" s="11">
        <f>IFERROR(IF(PrestamoNo*PrestamoSi,CapitalR,""), "")</f>
        <v>-49070.986490356285</v>
      </c>
      <c r="E262" s="11">
        <f>IFERROR(IF(PrestamoNo*PrestamoSi,PagoMensual,0), 0)</f>
        <v>184.1652205526635</v>
      </c>
      <c r="F262" s="11">
        <f>IFERROR(IF(PrestamoNo*PrestamoSi,PrincipalR,0), 0)</f>
        <v>0</v>
      </c>
      <c r="G262" s="11">
        <f>IFERROR(IF(PrestamoNo*PrestamoSi,Amortizacion,0), 0)</f>
        <v>0</v>
      </c>
      <c r="H262" s="12">
        <f>IFERROR(IF(PrestamoNo*PrestamoSi,SUM(INDEX(Table1[Interés],1,1):Table1[[#This Row],[Interés]]),0), 0)</f>
        <v>1049.9132331598105</v>
      </c>
      <c r="I262" s="11">
        <f>IFERROR(IF(PrestamoNo*PrestamoSi,SaldoR,0), 0)</f>
        <v>-49418.721665876808</v>
      </c>
    </row>
    <row r="263" spans="2:9" ht="16.2" customHeight="1">
      <c r="B263" s="9" t="str">
        <f>IFERROR(IF(AND(PrestamoNo*PrestamoSi,NPagos&gt;=FilaPago),FilaPago,""), "")</f>
        <v/>
      </c>
      <c r="C263" s="10">
        <f>IFERROR(IF(PrestamoNo*PrestamoSi,FechaPago,FechaInicial), FechaInicial)</f>
        <v>53753</v>
      </c>
      <c r="D263" s="11">
        <f>IFERROR(IF(PrestamoNo*PrestamoSi,CapitalR,""), "")</f>
        <v>-49418.721665876808</v>
      </c>
      <c r="E263" s="11">
        <f>IFERROR(IF(PrestamoNo*PrestamoSi,PagoMensual,0), 0)</f>
        <v>184.1652205526635</v>
      </c>
      <c r="F263" s="11">
        <f>IFERROR(IF(PrestamoNo*PrestamoSi,PrincipalR,0), 0)</f>
        <v>0</v>
      </c>
      <c r="G263" s="11">
        <f>IFERROR(IF(PrestamoNo*PrestamoSi,Amortizacion,0), 0)</f>
        <v>0</v>
      </c>
      <c r="H263" s="12">
        <f>IFERROR(IF(PrestamoNo*PrestamoSi,SUM(INDEX(Table1[Interés],1,1):Table1[[#This Row],[Interés]]),0), 0)</f>
        <v>1049.9132331598105</v>
      </c>
      <c r="I263" s="11">
        <f>IFERROR(IF(PrestamoNo*PrestamoSi,SaldoR,0), 0)</f>
        <v>-49767.615958649039</v>
      </c>
    </row>
    <row r="264" spans="2:9" ht="16.2" customHeight="1">
      <c r="B264" s="9" t="str">
        <f>IFERROR(IF(AND(PrestamoNo*PrestamoSi,NPagos&gt;=FilaPago),FilaPago,""), "")</f>
        <v/>
      </c>
      <c r="C264" s="10">
        <f>IFERROR(IF(PrestamoNo*PrestamoSi,FechaPago,FechaInicial), FechaInicial)</f>
        <v>53784</v>
      </c>
      <c r="D264" s="11">
        <f>IFERROR(IF(PrestamoNo*PrestamoSi,CapitalR,""), "")</f>
        <v>-49767.615958649039</v>
      </c>
      <c r="E264" s="11">
        <f>IFERROR(IF(PrestamoNo*PrestamoSi,PagoMensual,0), 0)</f>
        <v>184.1652205526635</v>
      </c>
      <c r="F264" s="11">
        <f>IFERROR(IF(PrestamoNo*PrestamoSi,PrincipalR,0), 0)</f>
        <v>0</v>
      </c>
      <c r="G264" s="11">
        <f>IFERROR(IF(PrestamoNo*PrestamoSi,Amortizacion,0), 0)</f>
        <v>0</v>
      </c>
      <c r="H264" s="12">
        <f>IFERROR(IF(PrestamoNo*PrestamoSi,SUM(INDEX(Table1[Interés],1,1):Table1[[#This Row],[Interés]]),0), 0)</f>
        <v>1049.9132331598105</v>
      </c>
      <c r="I264" s="11">
        <f>IFERROR(IF(PrestamoNo*PrestamoSi,SaldoR,0), 0)</f>
        <v>-50117.673232397239</v>
      </c>
    </row>
    <row r="265" spans="2:9" ht="16.2" customHeight="1">
      <c r="B265" s="9" t="str">
        <f>IFERROR(IF(AND(PrestamoNo*PrestamoSi,NPagos&gt;=FilaPago),FilaPago,""), "")</f>
        <v/>
      </c>
      <c r="C265" s="10">
        <f>IFERROR(IF(PrestamoNo*PrestamoSi,FechaPago,FechaInicial), FechaInicial)</f>
        <v>53814</v>
      </c>
      <c r="D265" s="11">
        <f>IFERROR(IF(PrestamoNo*PrestamoSi,CapitalR,""), "")</f>
        <v>-50117.673232397239</v>
      </c>
      <c r="E265" s="11">
        <f>IFERROR(IF(PrestamoNo*PrestamoSi,PagoMensual,0), 0)</f>
        <v>184.1652205526635</v>
      </c>
      <c r="F265" s="11">
        <f>IFERROR(IF(PrestamoNo*PrestamoSi,PrincipalR,0), 0)</f>
        <v>0</v>
      </c>
      <c r="G265" s="11">
        <f>IFERROR(IF(PrestamoNo*PrestamoSi,Amortizacion,0), 0)</f>
        <v>0</v>
      </c>
      <c r="H265" s="12">
        <f>IFERROR(IF(PrestamoNo*PrestamoSi,SUM(INDEX(Table1[Interés],1,1):Table1[[#This Row],[Interés]]),0), 0)</f>
        <v>1049.9132331598105</v>
      </c>
      <c r="I265" s="11">
        <f>IFERROR(IF(PrestamoNo*PrestamoSi,SaldoR,0), 0)</f>
        <v>-50468.897363724587</v>
      </c>
    </row>
    <row r="266" spans="2:9" ht="16.2" customHeight="1">
      <c r="B266" s="9" t="str">
        <f>IFERROR(IF(AND(PrestamoNo*PrestamoSi,NPagos&gt;=FilaPago),FilaPago,""), "")</f>
        <v/>
      </c>
      <c r="C266" s="10">
        <f>IFERROR(IF(PrestamoNo*PrestamoSi,FechaPago,FechaInicial), FechaInicial)</f>
        <v>53845</v>
      </c>
      <c r="D266" s="11">
        <f>IFERROR(IF(PrestamoNo*PrestamoSi,CapitalR,""), "")</f>
        <v>-50468.897363724587</v>
      </c>
      <c r="E266" s="11">
        <f>IFERROR(IF(PrestamoNo*PrestamoSi,PagoMensual,0), 0)</f>
        <v>184.1652205526635</v>
      </c>
      <c r="F266" s="11">
        <f>IFERROR(IF(PrestamoNo*PrestamoSi,PrincipalR,0), 0)</f>
        <v>0</v>
      </c>
      <c r="G266" s="11">
        <f>IFERROR(IF(PrestamoNo*PrestamoSi,Amortizacion,0), 0)</f>
        <v>0</v>
      </c>
      <c r="H266" s="12">
        <f>IFERROR(IF(PrestamoNo*PrestamoSi,SUM(INDEX(Table1[Interés],1,1):Table1[[#This Row],[Interés]]),0), 0)</f>
        <v>1049.9132331598105</v>
      </c>
      <c r="I266" s="11">
        <f>IFERROR(IF(PrestamoNo*PrestamoSi,SaldoR,0), 0)</f>
        <v>-50821.292242156327</v>
      </c>
    </row>
    <row r="267" spans="2:9" ht="16.2" customHeight="1">
      <c r="B267" s="9" t="str">
        <f>IFERROR(IF(AND(PrestamoNo*PrestamoSi,NPagos&gt;=FilaPago),FilaPago,""), "")</f>
        <v/>
      </c>
      <c r="C267" s="10">
        <f>IFERROR(IF(PrestamoNo*PrestamoSi,FechaPago,FechaInicial), FechaInicial)</f>
        <v>53875</v>
      </c>
      <c r="D267" s="11">
        <f>IFERROR(IF(PrestamoNo*PrestamoSi,CapitalR,""), "")</f>
        <v>-50821.292242156327</v>
      </c>
      <c r="E267" s="11">
        <f>IFERROR(IF(PrestamoNo*PrestamoSi,PagoMensual,0), 0)</f>
        <v>184.1652205526635</v>
      </c>
      <c r="F267" s="11">
        <f>IFERROR(IF(PrestamoNo*PrestamoSi,PrincipalR,0), 0)</f>
        <v>0</v>
      </c>
      <c r="G267" s="11">
        <f>IFERROR(IF(PrestamoNo*PrestamoSi,Amortizacion,0), 0)</f>
        <v>0</v>
      </c>
      <c r="H267" s="12">
        <f>IFERROR(IF(PrestamoNo*PrestamoSi,SUM(INDEX(Table1[Interés],1,1):Table1[[#This Row],[Interés]]),0), 0)</f>
        <v>1049.9132331598105</v>
      </c>
      <c r="I267" s="11">
        <f>IFERROR(IF(PrestamoNo*PrestamoSi,SaldoR,0), 0)</f>
        <v>-51174.861770182855</v>
      </c>
    </row>
    <row r="268" spans="2:9" ht="16.2" customHeight="1">
      <c r="B268" s="9" t="str">
        <f>IFERROR(IF(AND(PrestamoNo*PrestamoSi,NPagos&gt;=FilaPago),FilaPago,""), "")</f>
        <v/>
      </c>
      <c r="C268" s="10">
        <f>IFERROR(IF(PrestamoNo*PrestamoSi,FechaPago,FechaInicial), FechaInicial)</f>
        <v>53906</v>
      </c>
      <c r="D268" s="11">
        <f>IFERROR(IF(PrestamoNo*PrestamoSi,CapitalR,""), "")</f>
        <v>-51174.861770182855</v>
      </c>
      <c r="E268" s="11">
        <f>IFERROR(IF(PrestamoNo*PrestamoSi,PagoMensual,0), 0)</f>
        <v>184.1652205526635</v>
      </c>
      <c r="F268" s="11">
        <f>IFERROR(IF(PrestamoNo*PrestamoSi,PrincipalR,0), 0)</f>
        <v>0</v>
      </c>
      <c r="G268" s="11">
        <f>IFERROR(IF(PrestamoNo*PrestamoSi,Amortizacion,0), 0)</f>
        <v>0</v>
      </c>
      <c r="H268" s="12">
        <f>IFERROR(IF(PrestamoNo*PrestamoSi,SUM(INDEX(Table1[Interés],1,1):Table1[[#This Row],[Interés]]),0), 0)</f>
        <v>1049.9132331598105</v>
      </c>
      <c r="I268" s="11">
        <f>IFERROR(IF(PrestamoNo*PrestamoSi,SaldoR,0), 0)</f>
        <v>-51529.60986330283</v>
      </c>
    </row>
    <row r="269" spans="2:9" ht="16.2" customHeight="1">
      <c r="B269" s="9" t="str">
        <f>IFERROR(IF(AND(PrestamoNo*PrestamoSi,NPagos&gt;=FilaPago),FilaPago,""), "")</f>
        <v/>
      </c>
      <c r="C269" s="10">
        <f>IFERROR(IF(PrestamoNo*PrestamoSi,FechaPago,FechaInicial), FechaInicial)</f>
        <v>53937</v>
      </c>
      <c r="D269" s="11">
        <f>IFERROR(IF(PrestamoNo*PrestamoSi,CapitalR,""), "")</f>
        <v>-51529.60986330283</v>
      </c>
      <c r="E269" s="11">
        <f>IFERROR(IF(PrestamoNo*PrestamoSi,PagoMensual,0), 0)</f>
        <v>184.1652205526635</v>
      </c>
      <c r="F269" s="11">
        <f>IFERROR(IF(PrestamoNo*PrestamoSi,PrincipalR,0), 0)</f>
        <v>0</v>
      </c>
      <c r="G269" s="11">
        <f>IFERROR(IF(PrestamoNo*PrestamoSi,Amortizacion,0), 0)</f>
        <v>0</v>
      </c>
      <c r="H269" s="12">
        <f>IFERROR(IF(PrestamoNo*PrestamoSi,SUM(INDEX(Table1[Interés],1,1):Table1[[#This Row],[Interés]]),0), 0)</f>
        <v>1049.9132331598105</v>
      </c>
      <c r="I269" s="11">
        <f>IFERROR(IF(PrestamoNo*PrestamoSi,SaldoR,0), 0)</f>
        <v>-51885.540450066517</v>
      </c>
    </row>
    <row r="270" spans="2:9" ht="16.2" customHeight="1">
      <c r="B270" s="9" t="str">
        <f>IFERROR(IF(AND(PrestamoNo*PrestamoSi,NPagos&gt;=FilaPago),FilaPago,""), "")</f>
        <v/>
      </c>
      <c r="C270" s="10">
        <f>IFERROR(IF(PrestamoNo*PrestamoSi,FechaPago,FechaInicial), FechaInicial)</f>
        <v>53967</v>
      </c>
      <c r="D270" s="11">
        <f>IFERROR(IF(PrestamoNo*PrestamoSi,CapitalR,""), "")</f>
        <v>-51885.540450066517</v>
      </c>
      <c r="E270" s="11">
        <f>IFERROR(IF(PrestamoNo*PrestamoSi,PagoMensual,0), 0)</f>
        <v>184.1652205526635</v>
      </c>
      <c r="F270" s="11">
        <f>IFERROR(IF(PrestamoNo*PrestamoSi,PrincipalR,0), 0)</f>
        <v>0</v>
      </c>
      <c r="G270" s="11">
        <f>IFERROR(IF(PrestamoNo*PrestamoSi,Amortizacion,0), 0)</f>
        <v>0</v>
      </c>
      <c r="H270" s="12">
        <f>IFERROR(IF(PrestamoNo*PrestamoSi,SUM(INDEX(Table1[Interés],1,1):Table1[[#This Row],[Interés]]),0), 0)</f>
        <v>1049.9132331598105</v>
      </c>
      <c r="I270" s="11">
        <f>IFERROR(IF(PrestamoNo*PrestamoSi,SaldoR,0), 0)</f>
        <v>-52242.65747211939</v>
      </c>
    </row>
    <row r="271" spans="2:9" ht="16.2" customHeight="1">
      <c r="B271" s="9" t="str">
        <f>IFERROR(IF(AND(PrestamoNo*PrestamoSi,NPagos&gt;=FilaPago),FilaPago,""), "")</f>
        <v/>
      </c>
      <c r="C271" s="10">
        <f>IFERROR(IF(PrestamoNo*PrestamoSi,FechaPago,FechaInicial), FechaInicial)</f>
        <v>53998</v>
      </c>
      <c r="D271" s="11">
        <f>IFERROR(IF(PrestamoNo*PrestamoSi,CapitalR,""), "")</f>
        <v>-52242.65747211939</v>
      </c>
      <c r="E271" s="11">
        <f>IFERROR(IF(PrestamoNo*PrestamoSi,PagoMensual,0), 0)</f>
        <v>184.1652205526635</v>
      </c>
      <c r="F271" s="11">
        <f>IFERROR(IF(PrestamoNo*PrestamoSi,PrincipalR,0), 0)</f>
        <v>0</v>
      </c>
      <c r="G271" s="11">
        <f>IFERROR(IF(PrestamoNo*PrestamoSi,Amortizacion,0), 0)</f>
        <v>0</v>
      </c>
      <c r="H271" s="12">
        <f>IFERROR(IF(PrestamoNo*PrestamoSi,SUM(INDEX(Table1[Interés],1,1):Table1[[#This Row],[Interés]]),0), 0)</f>
        <v>1049.9132331598105</v>
      </c>
      <c r="I271" s="11">
        <f>IFERROR(IF(PrestamoNo*PrestamoSi,SaldoR,0), 0)</f>
        <v>-52600.964884245797</v>
      </c>
    </row>
    <row r="272" spans="2:9" ht="16.2" customHeight="1">
      <c r="B272" s="9" t="str">
        <f>IFERROR(IF(AND(PrestamoNo*PrestamoSi,NPagos&gt;=FilaPago),FilaPago,""), "")</f>
        <v/>
      </c>
      <c r="C272" s="10">
        <f>IFERROR(IF(PrestamoNo*PrestamoSi,FechaPago,FechaInicial), FechaInicial)</f>
        <v>54028</v>
      </c>
      <c r="D272" s="11">
        <f>IFERROR(IF(PrestamoNo*PrestamoSi,CapitalR,""), "")</f>
        <v>-52600.964884245797</v>
      </c>
      <c r="E272" s="11">
        <f>IFERROR(IF(PrestamoNo*PrestamoSi,PagoMensual,0), 0)</f>
        <v>184.1652205526635</v>
      </c>
      <c r="F272" s="11">
        <f>IFERROR(IF(PrestamoNo*PrestamoSi,PrincipalR,0), 0)</f>
        <v>0</v>
      </c>
      <c r="G272" s="11">
        <f>IFERROR(IF(PrestamoNo*PrestamoSi,Amortizacion,0), 0)</f>
        <v>0</v>
      </c>
      <c r="H272" s="12">
        <f>IFERROR(IF(PrestamoNo*PrestamoSi,SUM(INDEX(Table1[Interés],1,1):Table1[[#This Row],[Interés]]),0), 0)</f>
        <v>1049.9132331598105</v>
      </c>
      <c r="I272" s="11">
        <f>IFERROR(IF(PrestamoNo*PrestamoSi,SaldoR,0), 0)</f>
        <v>-52960.466654412616</v>
      </c>
    </row>
    <row r="273" spans="2:9" ht="16.2" customHeight="1">
      <c r="B273" s="9" t="str">
        <f>IFERROR(IF(AND(PrestamoNo*PrestamoSi,NPagos&gt;=FilaPago),FilaPago,""), "")</f>
        <v/>
      </c>
      <c r="C273" s="10">
        <f>IFERROR(IF(PrestamoNo*PrestamoSi,FechaPago,FechaInicial), FechaInicial)</f>
        <v>54059</v>
      </c>
      <c r="D273" s="11">
        <f>IFERROR(IF(PrestamoNo*PrestamoSi,CapitalR,""), "")</f>
        <v>-52960.466654412616</v>
      </c>
      <c r="E273" s="11">
        <f>IFERROR(IF(PrestamoNo*PrestamoSi,PagoMensual,0), 0)</f>
        <v>184.1652205526635</v>
      </c>
      <c r="F273" s="11">
        <f>IFERROR(IF(PrestamoNo*PrestamoSi,PrincipalR,0), 0)</f>
        <v>0</v>
      </c>
      <c r="G273" s="11">
        <f>IFERROR(IF(PrestamoNo*PrestamoSi,Amortizacion,0), 0)</f>
        <v>0</v>
      </c>
      <c r="H273" s="12">
        <f>IFERROR(IF(PrestamoNo*PrestamoSi,SUM(INDEX(Table1[Interés],1,1):Table1[[#This Row],[Interés]]),0), 0)</f>
        <v>1049.9132331598105</v>
      </c>
      <c r="I273" s="11">
        <f>IFERROR(IF(PrestamoNo*PrestamoSi,SaldoR,0), 0)</f>
        <v>-53321.166763813351</v>
      </c>
    </row>
    <row r="274" spans="2:9" ht="16.2" customHeight="1">
      <c r="B274" s="9" t="str">
        <f>IFERROR(IF(AND(PrestamoNo*PrestamoSi,NPagos&gt;=FilaPago),FilaPago,""), "")</f>
        <v/>
      </c>
      <c r="C274" s="10">
        <f>IFERROR(IF(PrestamoNo*PrestamoSi,FechaPago,FechaInicial), FechaInicial)</f>
        <v>54090</v>
      </c>
      <c r="D274" s="11">
        <f>IFERROR(IF(PrestamoNo*PrestamoSi,CapitalR,""), "")</f>
        <v>-53321.166763813351</v>
      </c>
      <c r="E274" s="11">
        <f>IFERROR(IF(PrestamoNo*PrestamoSi,PagoMensual,0), 0)</f>
        <v>184.1652205526635</v>
      </c>
      <c r="F274" s="11">
        <f>IFERROR(IF(PrestamoNo*PrestamoSi,PrincipalR,0), 0)</f>
        <v>0</v>
      </c>
      <c r="G274" s="11">
        <f>IFERROR(IF(PrestamoNo*PrestamoSi,Amortizacion,0), 0)</f>
        <v>0</v>
      </c>
      <c r="H274" s="12">
        <f>IFERROR(IF(PrestamoNo*PrestamoSi,SUM(INDEX(Table1[Interés],1,1):Table1[[#This Row],[Interés]]),0), 0)</f>
        <v>1049.9132331598105</v>
      </c>
      <c r="I274" s="11">
        <f>IFERROR(IF(PrestamoNo*PrestamoSi,SaldoR,0), 0)</f>
        <v>-53683.069206912041</v>
      </c>
    </row>
    <row r="275" spans="2:9" ht="16.2" customHeight="1">
      <c r="B275" s="9" t="str">
        <f>IFERROR(IF(AND(PrestamoNo*PrestamoSi,NPagos&gt;=FilaPago),FilaPago,""), "")</f>
        <v/>
      </c>
      <c r="C275" s="10">
        <f>IFERROR(IF(PrestamoNo*PrestamoSi,FechaPago,FechaInicial), FechaInicial)</f>
        <v>54119</v>
      </c>
      <c r="D275" s="11">
        <f>IFERROR(IF(PrestamoNo*PrestamoSi,CapitalR,""), "")</f>
        <v>-53683.069206912041</v>
      </c>
      <c r="E275" s="11">
        <f>IFERROR(IF(PrestamoNo*PrestamoSi,PagoMensual,0), 0)</f>
        <v>184.1652205526635</v>
      </c>
      <c r="F275" s="11">
        <f>IFERROR(IF(PrestamoNo*PrestamoSi,PrincipalR,0), 0)</f>
        <v>0</v>
      </c>
      <c r="G275" s="11">
        <f>IFERROR(IF(PrestamoNo*PrestamoSi,Amortizacion,0), 0)</f>
        <v>0</v>
      </c>
      <c r="H275" s="12">
        <f>IFERROR(IF(PrestamoNo*PrestamoSi,SUM(INDEX(Table1[Interés],1,1):Table1[[#This Row],[Interés]]),0), 0)</f>
        <v>1049.9132331598105</v>
      </c>
      <c r="I275" s="11">
        <f>IFERROR(IF(PrestamoNo*PrestamoSi,SaldoR,0), 0)</f>
        <v>-54046.177991487755</v>
      </c>
    </row>
    <row r="276" spans="2:9" ht="16.2" customHeight="1">
      <c r="B276" s="9" t="str">
        <f>IFERROR(IF(AND(PrestamoNo*PrestamoSi,NPagos&gt;=FilaPago),FilaPago,""), "")</f>
        <v/>
      </c>
      <c r="C276" s="10">
        <f>IFERROR(IF(PrestamoNo*PrestamoSi,FechaPago,FechaInicial), FechaInicial)</f>
        <v>54150</v>
      </c>
      <c r="D276" s="11">
        <f>IFERROR(IF(PrestamoNo*PrestamoSi,CapitalR,""), "")</f>
        <v>-54046.177991487755</v>
      </c>
      <c r="E276" s="11">
        <f>IFERROR(IF(PrestamoNo*PrestamoSi,PagoMensual,0), 0)</f>
        <v>184.1652205526635</v>
      </c>
      <c r="F276" s="11">
        <f>IFERROR(IF(PrestamoNo*PrestamoSi,PrincipalR,0), 0)</f>
        <v>0</v>
      </c>
      <c r="G276" s="11">
        <f>IFERROR(IF(PrestamoNo*PrestamoSi,Amortizacion,0), 0)</f>
        <v>0</v>
      </c>
      <c r="H276" s="12">
        <f>IFERROR(IF(PrestamoNo*PrestamoSi,SUM(INDEX(Table1[Interés],1,1):Table1[[#This Row],[Interés]]),0), 0)</f>
        <v>1049.9132331598105</v>
      </c>
      <c r="I276" s="11">
        <f>IFERROR(IF(PrestamoNo*PrestamoSi,SaldoR,0), 0)</f>
        <v>-54410.497138678722</v>
      </c>
    </row>
    <row r="277" spans="2:9" ht="16.2" customHeight="1">
      <c r="B277" s="9" t="str">
        <f>IFERROR(IF(AND(PrestamoNo*PrestamoSi,NPagos&gt;=FilaPago),FilaPago,""), "")</f>
        <v/>
      </c>
      <c r="C277" s="10">
        <f>IFERROR(IF(PrestamoNo*PrestamoSi,FechaPago,FechaInicial), FechaInicial)</f>
        <v>54180</v>
      </c>
      <c r="D277" s="11">
        <f>IFERROR(IF(PrestamoNo*PrestamoSi,CapitalR,""), "")</f>
        <v>-54410.497138678722</v>
      </c>
      <c r="E277" s="11">
        <f>IFERROR(IF(PrestamoNo*PrestamoSi,PagoMensual,0), 0)</f>
        <v>184.1652205526635</v>
      </c>
      <c r="F277" s="11">
        <f>IFERROR(IF(PrestamoNo*PrestamoSi,PrincipalR,0), 0)</f>
        <v>0</v>
      </c>
      <c r="G277" s="11">
        <f>IFERROR(IF(PrestamoNo*PrestamoSi,Amortizacion,0), 0)</f>
        <v>0</v>
      </c>
      <c r="H277" s="12">
        <f>IFERROR(IF(PrestamoNo*PrestamoSi,SUM(INDEX(Table1[Interés],1,1):Table1[[#This Row],[Interés]]),0), 0)</f>
        <v>1049.9132331598105</v>
      </c>
      <c r="I277" s="11">
        <f>IFERROR(IF(PrestamoNo*PrestamoSi,SaldoR,0), 0)</f>
        <v>-54776.030683027027</v>
      </c>
    </row>
    <row r="278" spans="2:9" ht="16.2" customHeight="1">
      <c r="B278" s="9" t="str">
        <f>IFERROR(IF(AND(PrestamoNo*PrestamoSi,NPagos&gt;=FilaPago),FilaPago,""), "")</f>
        <v/>
      </c>
      <c r="C278" s="10">
        <f>IFERROR(IF(PrestamoNo*PrestamoSi,FechaPago,FechaInicial), FechaInicial)</f>
        <v>54211</v>
      </c>
      <c r="D278" s="11">
        <f>IFERROR(IF(PrestamoNo*PrestamoSi,CapitalR,""), "")</f>
        <v>-54776.030683027027</v>
      </c>
      <c r="E278" s="11">
        <f>IFERROR(IF(PrestamoNo*PrestamoSi,PagoMensual,0), 0)</f>
        <v>184.1652205526635</v>
      </c>
      <c r="F278" s="11">
        <f>IFERROR(IF(PrestamoNo*PrestamoSi,PrincipalR,0), 0)</f>
        <v>0</v>
      </c>
      <c r="G278" s="11">
        <f>IFERROR(IF(PrestamoNo*PrestamoSi,Amortizacion,0), 0)</f>
        <v>0</v>
      </c>
      <c r="H278" s="12">
        <f>IFERROR(IF(PrestamoNo*PrestamoSi,SUM(INDEX(Table1[Interés],1,1):Table1[[#This Row],[Interés]]),0), 0)</f>
        <v>1049.9132331598105</v>
      </c>
      <c r="I278" s="11">
        <f>IFERROR(IF(PrestamoNo*PrestamoSi,SaldoR,0), 0)</f>
        <v>-55142.782672523099</v>
      </c>
    </row>
    <row r="279" spans="2:9" ht="16.2" customHeight="1">
      <c r="B279" s="9" t="str">
        <f>IFERROR(IF(AND(PrestamoNo*PrestamoSi,NPagos&gt;=FilaPago),FilaPago,""), "")</f>
        <v/>
      </c>
      <c r="C279" s="10">
        <f>IFERROR(IF(PrestamoNo*PrestamoSi,FechaPago,FechaInicial), FechaInicial)</f>
        <v>54241</v>
      </c>
      <c r="D279" s="11">
        <f>IFERROR(IF(PrestamoNo*PrestamoSi,CapitalR,""), "")</f>
        <v>-55142.782672523099</v>
      </c>
      <c r="E279" s="11">
        <f>IFERROR(IF(PrestamoNo*PrestamoSi,PagoMensual,0), 0)</f>
        <v>184.1652205526635</v>
      </c>
      <c r="F279" s="11">
        <f>IFERROR(IF(PrestamoNo*PrestamoSi,PrincipalR,0), 0)</f>
        <v>0</v>
      </c>
      <c r="G279" s="11">
        <f>IFERROR(IF(PrestamoNo*PrestamoSi,Amortizacion,0), 0)</f>
        <v>0</v>
      </c>
      <c r="H279" s="12">
        <f>IFERROR(IF(PrestamoNo*PrestamoSi,SUM(INDEX(Table1[Interés],1,1):Table1[[#This Row],[Interés]]),0), 0)</f>
        <v>1049.9132331598105</v>
      </c>
      <c r="I279" s="11">
        <f>IFERROR(IF(PrestamoNo*PrestamoSi,SaldoR,0), 0)</f>
        <v>-55510.757168650831</v>
      </c>
    </row>
    <row r="280" spans="2:9" ht="16.2" customHeight="1">
      <c r="B280" s="9" t="str">
        <f>IFERROR(IF(AND(PrestamoNo*PrestamoSi,NPagos&gt;=FilaPago),FilaPago,""), "")</f>
        <v/>
      </c>
      <c r="C280" s="10">
        <f>IFERROR(IF(PrestamoNo*PrestamoSi,FechaPago,FechaInicial), FechaInicial)</f>
        <v>54272</v>
      </c>
      <c r="D280" s="11">
        <f>IFERROR(IF(PrestamoNo*PrestamoSi,CapitalR,""), "")</f>
        <v>-55510.757168650831</v>
      </c>
      <c r="E280" s="11">
        <f>IFERROR(IF(PrestamoNo*PrestamoSi,PagoMensual,0), 0)</f>
        <v>184.1652205526635</v>
      </c>
      <c r="F280" s="11">
        <f>IFERROR(IF(PrestamoNo*PrestamoSi,PrincipalR,0), 0)</f>
        <v>0</v>
      </c>
      <c r="G280" s="11">
        <f>IFERROR(IF(PrestamoNo*PrestamoSi,Amortizacion,0), 0)</f>
        <v>0</v>
      </c>
      <c r="H280" s="12">
        <f>IFERROR(IF(PrestamoNo*PrestamoSi,SUM(INDEX(Table1[Interés],1,1):Table1[[#This Row],[Interés]]),0), 0)</f>
        <v>1049.9132331598105</v>
      </c>
      <c r="I280" s="11">
        <f>IFERROR(IF(PrestamoNo*PrestamoSi,SaldoR,0), 0)</f>
        <v>-55879.958246432361</v>
      </c>
    </row>
    <row r="281" spans="2:9" ht="16.2" customHeight="1">
      <c r="B281" s="9" t="str">
        <f>IFERROR(IF(AND(PrestamoNo*PrestamoSi,NPagos&gt;=FilaPago),FilaPago,""), "")</f>
        <v/>
      </c>
      <c r="C281" s="10">
        <f>IFERROR(IF(PrestamoNo*PrestamoSi,FechaPago,FechaInicial), FechaInicial)</f>
        <v>54303</v>
      </c>
      <c r="D281" s="11">
        <f>IFERROR(IF(PrestamoNo*PrestamoSi,CapitalR,""), "")</f>
        <v>-55879.958246432361</v>
      </c>
      <c r="E281" s="11">
        <f>IFERROR(IF(PrestamoNo*PrestamoSi,PagoMensual,0), 0)</f>
        <v>184.1652205526635</v>
      </c>
      <c r="F281" s="11">
        <f>IFERROR(IF(PrestamoNo*PrestamoSi,PrincipalR,0), 0)</f>
        <v>0</v>
      </c>
      <c r="G281" s="11">
        <f>IFERROR(IF(PrestamoNo*PrestamoSi,Amortizacion,0), 0)</f>
        <v>0</v>
      </c>
      <c r="H281" s="12">
        <f>IFERROR(IF(PrestamoNo*PrestamoSi,SUM(INDEX(Table1[Interés],1,1):Table1[[#This Row],[Interés]]),0), 0)</f>
        <v>1049.9132331598105</v>
      </c>
      <c r="I281" s="11">
        <f>IFERROR(IF(PrestamoNo*PrestamoSi,SaldoR,0), 0)</f>
        <v>-56250.389994473153</v>
      </c>
    </row>
    <row r="282" spans="2:9" ht="16.2" customHeight="1">
      <c r="B282" s="9" t="str">
        <f>IFERROR(IF(AND(PrestamoNo*PrestamoSi,NPagos&gt;=FilaPago),FilaPago,""), "")</f>
        <v/>
      </c>
      <c r="C282" s="10">
        <f>IFERROR(IF(PrestamoNo*PrestamoSi,FechaPago,FechaInicial), FechaInicial)</f>
        <v>54333</v>
      </c>
      <c r="D282" s="11">
        <f>IFERROR(IF(PrestamoNo*PrestamoSi,CapitalR,""), "")</f>
        <v>-56250.389994473153</v>
      </c>
      <c r="E282" s="11">
        <f>IFERROR(IF(PrestamoNo*PrestamoSi,PagoMensual,0), 0)</f>
        <v>184.1652205526635</v>
      </c>
      <c r="F282" s="11">
        <f>IFERROR(IF(PrestamoNo*PrestamoSi,PrincipalR,0), 0)</f>
        <v>0</v>
      </c>
      <c r="G282" s="11">
        <f>IFERROR(IF(PrestamoNo*PrestamoSi,Amortizacion,0), 0)</f>
        <v>0</v>
      </c>
      <c r="H282" s="12">
        <f>IFERROR(IF(PrestamoNo*PrestamoSi,SUM(INDEX(Table1[Interés],1,1):Table1[[#This Row],[Interés]]),0), 0)</f>
        <v>1049.9132331598105</v>
      </c>
      <c r="I282" s="11">
        <f>IFERROR(IF(PrestamoNo*PrestamoSi,SaldoR,0), 0)</f>
        <v>-56622.056515007396</v>
      </c>
    </row>
    <row r="283" spans="2:9" ht="16.2" customHeight="1">
      <c r="B283" s="9" t="str">
        <f>IFERROR(IF(AND(PrestamoNo*PrestamoSi,NPagos&gt;=FilaPago),FilaPago,""), "")</f>
        <v/>
      </c>
      <c r="C283" s="10">
        <f>IFERROR(IF(PrestamoNo*PrestamoSi,FechaPago,FechaInicial), FechaInicial)</f>
        <v>54364</v>
      </c>
      <c r="D283" s="11">
        <f>IFERROR(IF(PrestamoNo*PrestamoSi,CapitalR,""), "")</f>
        <v>-56622.056515007396</v>
      </c>
      <c r="E283" s="11">
        <f>IFERROR(IF(PrestamoNo*PrestamoSi,PagoMensual,0), 0)</f>
        <v>184.1652205526635</v>
      </c>
      <c r="F283" s="11">
        <f>IFERROR(IF(PrestamoNo*PrestamoSi,PrincipalR,0), 0)</f>
        <v>0</v>
      </c>
      <c r="G283" s="11">
        <f>IFERROR(IF(PrestamoNo*PrestamoSi,Amortizacion,0), 0)</f>
        <v>0</v>
      </c>
      <c r="H283" s="12">
        <f>IFERROR(IF(PrestamoNo*PrestamoSi,SUM(INDEX(Table1[Interés],1,1):Table1[[#This Row],[Interés]]),0), 0)</f>
        <v>1049.9132331598105</v>
      </c>
      <c r="I283" s="11">
        <f>IFERROR(IF(PrestamoNo*PrestamoSi,SaldoR,0), 0)</f>
        <v>-56994.961923943425</v>
      </c>
    </row>
    <row r="284" spans="2:9" ht="16.2" customHeight="1">
      <c r="B284" s="9" t="str">
        <f>IFERROR(IF(AND(PrestamoNo*PrestamoSi,NPagos&gt;=FilaPago),FilaPago,""), "")</f>
        <v/>
      </c>
      <c r="C284" s="10">
        <f>IFERROR(IF(PrestamoNo*PrestamoSi,FechaPago,FechaInicial), FechaInicial)</f>
        <v>54394</v>
      </c>
      <c r="D284" s="11">
        <f>IFERROR(IF(PrestamoNo*PrestamoSi,CapitalR,""), "")</f>
        <v>-56994.961923943425</v>
      </c>
      <c r="E284" s="11">
        <f>IFERROR(IF(PrestamoNo*PrestamoSi,PagoMensual,0), 0)</f>
        <v>184.1652205526635</v>
      </c>
      <c r="F284" s="11">
        <f>IFERROR(IF(PrestamoNo*PrestamoSi,PrincipalR,0), 0)</f>
        <v>0</v>
      </c>
      <c r="G284" s="11">
        <f>IFERROR(IF(PrestamoNo*PrestamoSi,Amortizacion,0), 0)</f>
        <v>0</v>
      </c>
      <c r="H284" s="12">
        <f>IFERROR(IF(PrestamoNo*PrestamoSi,SUM(INDEX(Table1[Interés],1,1):Table1[[#This Row],[Interés]]),0), 0)</f>
        <v>1049.9132331598105</v>
      </c>
      <c r="I284" s="11">
        <f>IFERROR(IF(PrestamoNo*PrestamoSi,SaldoR,0), 0)</f>
        <v>-57369.110350909235</v>
      </c>
    </row>
    <row r="285" spans="2:9" ht="16.2" customHeight="1">
      <c r="B285" s="9" t="str">
        <f>IFERROR(IF(AND(PrestamoNo*PrestamoSi,NPagos&gt;=FilaPago),FilaPago,""), "")</f>
        <v/>
      </c>
      <c r="C285" s="10">
        <f>IFERROR(IF(PrestamoNo*PrestamoSi,FechaPago,FechaInicial), FechaInicial)</f>
        <v>54425</v>
      </c>
      <c r="D285" s="11">
        <f>IFERROR(IF(PrestamoNo*PrestamoSi,CapitalR,""), "")</f>
        <v>-57369.110350909235</v>
      </c>
      <c r="E285" s="11">
        <f>IFERROR(IF(PrestamoNo*PrestamoSi,PagoMensual,0), 0)</f>
        <v>184.1652205526635</v>
      </c>
      <c r="F285" s="11">
        <f>IFERROR(IF(PrestamoNo*PrestamoSi,PrincipalR,0), 0)</f>
        <v>0</v>
      </c>
      <c r="G285" s="11">
        <f>IFERROR(IF(PrestamoNo*PrestamoSi,Amortizacion,0), 0)</f>
        <v>0</v>
      </c>
      <c r="H285" s="12">
        <f>IFERROR(IF(PrestamoNo*PrestamoSi,SUM(INDEX(Table1[Interés],1,1):Table1[[#This Row],[Interés]]),0), 0)</f>
        <v>1049.9132331598105</v>
      </c>
      <c r="I285" s="11">
        <f>IFERROR(IF(PrestamoNo*PrestamoSi,SaldoR,0), 0)</f>
        <v>-57744.505939298295</v>
      </c>
    </row>
    <row r="286" spans="2:9" ht="16.2" customHeight="1">
      <c r="B286" s="9" t="str">
        <f>IFERROR(IF(AND(PrestamoNo*PrestamoSi,NPagos&gt;=FilaPago),FilaPago,""), "")</f>
        <v/>
      </c>
      <c r="C286" s="10">
        <f>IFERROR(IF(PrestamoNo*PrestamoSi,FechaPago,FechaInicial), FechaInicial)</f>
        <v>54456</v>
      </c>
      <c r="D286" s="11">
        <f>IFERROR(IF(PrestamoNo*PrestamoSi,CapitalR,""), "")</f>
        <v>-57744.505939298295</v>
      </c>
      <c r="E286" s="11">
        <f>IFERROR(IF(PrestamoNo*PrestamoSi,PagoMensual,0), 0)</f>
        <v>184.1652205526635</v>
      </c>
      <c r="F286" s="11">
        <f>IFERROR(IF(PrestamoNo*PrestamoSi,PrincipalR,0), 0)</f>
        <v>0</v>
      </c>
      <c r="G286" s="11">
        <f>IFERROR(IF(PrestamoNo*PrestamoSi,Amortizacion,0), 0)</f>
        <v>0</v>
      </c>
      <c r="H286" s="12">
        <f>IFERROR(IF(PrestamoNo*PrestamoSi,SUM(INDEX(Table1[Interés],1,1):Table1[[#This Row],[Interés]]),0), 0)</f>
        <v>1049.9132331598105</v>
      </c>
      <c r="I286" s="11">
        <f>IFERROR(IF(PrestamoNo*PrestamoSi,SaldoR,0), 0)</f>
        <v>-58121.152846315279</v>
      </c>
    </row>
    <row r="287" spans="2:9" ht="16.2" customHeight="1">
      <c r="B287" s="9" t="str">
        <f>IFERROR(IF(AND(PrestamoNo*PrestamoSi,NPagos&gt;=FilaPago),FilaPago,""), "")</f>
        <v/>
      </c>
      <c r="C287" s="10">
        <f>IFERROR(IF(PrestamoNo*PrestamoSi,FechaPago,FechaInicial), FechaInicial)</f>
        <v>54484</v>
      </c>
      <c r="D287" s="11">
        <f>IFERROR(IF(PrestamoNo*PrestamoSi,CapitalR,""), "")</f>
        <v>-58121.152846315279</v>
      </c>
      <c r="E287" s="11">
        <f>IFERROR(IF(PrestamoNo*PrestamoSi,PagoMensual,0), 0)</f>
        <v>184.1652205526635</v>
      </c>
      <c r="F287" s="11">
        <f>IFERROR(IF(PrestamoNo*PrestamoSi,PrincipalR,0), 0)</f>
        <v>0</v>
      </c>
      <c r="G287" s="11">
        <f>IFERROR(IF(PrestamoNo*PrestamoSi,Amortizacion,0), 0)</f>
        <v>0</v>
      </c>
      <c r="H287" s="12">
        <f>IFERROR(IF(PrestamoNo*PrestamoSi,SUM(INDEX(Table1[Interés],1,1):Table1[[#This Row],[Interés]]),0), 0)</f>
        <v>1049.9132331598105</v>
      </c>
      <c r="I287" s="11">
        <f>IFERROR(IF(PrestamoNo*PrestamoSi,SaldoR,0), 0)</f>
        <v>-58499.055243022332</v>
      </c>
    </row>
    <row r="288" spans="2:9" ht="16.2" customHeight="1">
      <c r="B288" s="9" t="str">
        <f>IFERROR(IF(AND(PrestamoNo*PrestamoSi,NPagos&gt;=FilaPago),FilaPago,""), "")</f>
        <v/>
      </c>
      <c r="C288" s="10">
        <f>IFERROR(IF(PrestamoNo*PrestamoSi,FechaPago,FechaInicial), FechaInicial)</f>
        <v>54515</v>
      </c>
      <c r="D288" s="11">
        <f>IFERROR(IF(PrestamoNo*PrestamoSi,CapitalR,""), "")</f>
        <v>-58499.055243022332</v>
      </c>
      <c r="E288" s="11">
        <f>IFERROR(IF(PrestamoNo*PrestamoSi,PagoMensual,0), 0)</f>
        <v>184.1652205526635</v>
      </c>
      <c r="F288" s="11">
        <f>IFERROR(IF(PrestamoNo*PrestamoSi,PrincipalR,0), 0)</f>
        <v>0</v>
      </c>
      <c r="G288" s="11">
        <f>IFERROR(IF(PrestamoNo*PrestamoSi,Amortizacion,0), 0)</f>
        <v>0</v>
      </c>
      <c r="H288" s="12">
        <f>IFERROR(IF(PrestamoNo*PrestamoSi,SUM(INDEX(Table1[Interés],1,1):Table1[[#This Row],[Interés]]),0), 0)</f>
        <v>1049.9132331598105</v>
      </c>
      <c r="I288" s="11">
        <f>IFERROR(IF(PrestamoNo*PrestamoSi,SaldoR,0), 0)</f>
        <v>-58878.217314385096</v>
      </c>
    </row>
    <row r="289" spans="2:9" ht="16.2" customHeight="1">
      <c r="B289" s="9" t="str">
        <f>IFERROR(IF(AND(PrestamoNo*PrestamoSi,NPagos&gt;=FilaPago),FilaPago,""), "")</f>
        <v/>
      </c>
      <c r="C289" s="10">
        <f>IFERROR(IF(PrestamoNo*PrestamoSi,FechaPago,FechaInicial), FechaInicial)</f>
        <v>54545</v>
      </c>
      <c r="D289" s="11">
        <f>IFERROR(IF(PrestamoNo*PrestamoSi,CapitalR,""), "")</f>
        <v>-58878.217314385096</v>
      </c>
      <c r="E289" s="11">
        <f>IFERROR(IF(PrestamoNo*PrestamoSi,PagoMensual,0), 0)</f>
        <v>184.1652205526635</v>
      </c>
      <c r="F289" s="11">
        <f>IFERROR(IF(PrestamoNo*PrestamoSi,PrincipalR,0), 0)</f>
        <v>0</v>
      </c>
      <c r="G289" s="11">
        <f>IFERROR(IF(PrestamoNo*PrestamoSi,Amortizacion,0), 0)</f>
        <v>0</v>
      </c>
      <c r="H289" s="12">
        <f>IFERROR(IF(PrestamoNo*PrestamoSi,SUM(INDEX(Table1[Interés],1,1):Table1[[#This Row],[Interés]]),0), 0)</f>
        <v>1049.9132331598105</v>
      </c>
      <c r="I289" s="11">
        <f>IFERROR(IF(PrestamoNo*PrestamoSi,SaldoR,0), 0)</f>
        <v>-59258.643259319055</v>
      </c>
    </row>
    <row r="290" spans="2:9" ht="16.2" customHeight="1">
      <c r="B290" s="9" t="str">
        <f>IFERROR(IF(AND(PrestamoNo*PrestamoSi,NPagos&gt;=FilaPago),FilaPago,""), "")</f>
        <v/>
      </c>
      <c r="C290" s="10">
        <f>IFERROR(IF(PrestamoNo*PrestamoSi,FechaPago,FechaInicial), FechaInicial)</f>
        <v>54576</v>
      </c>
      <c r="D290" s="11">
        <f>IFERROR(IF(PrestamoNo*PrestamoSi,CapitalR,""), "")</f>
        <v>-59258.643259319055</v>
      </c>
      <c r="E290" s="11">
        <f>IFERROR(IF(PrestamoNo*PrestamoSi,PagoMensual,0), 0)</f>
        <v>184.1652205526635</v>
      </c>
      <c r="F290" s="11">
        <f>IFERROR(IF(PrestamoNo*PrestamoSi,PrincipalR,0), 0)</f>
        <v>0</v>
      </c>
      <c r="G290" s="11">
        <f>IFERROR(IF(PrestamoNo*PrestamoSi,Amortizacion,0), 0)</f>
        <v>0</v>
      </c>
      <c r="H290" s="12">
        <f>IFERROR(IF(PrestamoNo*PrestamoSi,SUM(INDEX(Table1[Interés],1,1):Table1[[#This Row],[Interés]]),0), 0)</f>
        <v>1049.9132331598105</v>
      </c>
      <c r="I290" s="11">
        <f>IFERROR(IF(PrestamoNo*PrestamoSi,SaldoR,0), 0)</f>
        <v>-59640.337290736104</v>
      </c>
    </row>
    <row r="291" spans="2:9" ht="16.2" customHeight="1">
      <c r="B291" s="9" t="str">
        <f>IFERROR(IF(AND(PrestamoNo*PrestamoSi,NPagos&gt;=FilaPago),FilaPago,""), "")</f>
        <v/>
      </c>
      <c r="C291" s="10">
        <f>IFERROR(IF(PrestamoNo*PrestamoSi,FechaPago,FechaInicial), FechaInicial)</f>
        <v>54606</v>
      </c>
      <c r="D291" s="11">
        <f>IFERROR(IF(PrestamoNo*PrestamoSi,CapitalR,""), "")</f>
        <v>-59640.337290736104</v>
      </c>
      <c r="E291" s="11">
        <f>IFERROR(IF(PrestamoNo*PrestamoSi,PagoMensual,0), 0)</f>
        <v>184.1652205526635</v>
      </c>
      <c r="F291" s="11">
        <f>IFERROR(IF(PrestamoNo*PrestamoSi,PrincipalR,0), 0)</f>
        <v>0</v>
      </c>
      <c r="G291" s="11">
        <f>IFERROR(IF(PrestamoNo*PrestamoSi,Amortizacion,0), 0)</f>
        <v>0</v>
      </c>
      <c r="H291" s="12">
        <f>IFERROR(IF(PrestamoNo*PrestamoSi,SUM(INDEX(Table1[Interés],1,1):Table1[[#This Row],[Interés]]),0), 0)</f>
        <v>1049.9132331598105</v>
      </c>
      <c r="I291" s="11">
        <f>IFERROR(IF(PrestamoNo*PrestamoSi,SaldoR,0), 0)</f>
        <v>-60023.303635591234</v>
      </c>
    </row>
    <row r="292" spans="2:9" ht="16.2" customHeight="1">
      <c r="B292" s="9" t="str">
        <f>IFERROR(IF(AND(PrestamoNo*PrestamoSi,NPagos&gt;=FilaPago),FilaPago,""), "")</f>
        <v/>
      </c>
      <c r="C292" s="10">
        <f>IFERROR(IF(PrestamoNo*PrestamoSi,FechaPago,FechaInicial), FechaInicial)</f>
        <v>54637</v>
      </c>
      <c r="D292" s="11">
        <f>IFERROR(IF(PrestamoNo*PrestamoSi,CapitalR,""), "")</f>
        <v>-60023.303635591234</v>
      </c>
      <c r="E292" s="11">
        <f>IFERROR(IF(PrestamoNo*PrestamoSi,PagoMensual,0), 0)</f>
        <v>184.1652205526635</v>
      </c>
      <c r="F292" s="11">
        <f>IFERROR(IF(PrestamoNo*PrestamoSi,PrincipalR,0), 0)</f>
        <v>0</v>
      </c>
      <c r="G292" s="11">
        <f>IFERROR(IF(PrestamoNo*PrestamoSi,Amortizacion,0), 0)</f>
        <v>0</v>
      </c>
      <c r="H292" s="12">
        <f>IFERROR(IF(PrestamoNo*PrestamoSi,SUM(INDEX(Table1[Interés],1,1):Table1[[#This Row],[Interés]]),0), 0)</f>
        <v>1049.9132331598105</v>
      </c>
      <c r="I292" s="11">
        <f>IFERROR(IF(PrestamoNo*PrestamoSi,SaldoR,0), 0)</f>
        <v>-60407.546534929221</v>
      </c>
    </row>
    <row r="293" spans="2:9" ht="16.2" customHeight="1">
      <c r="B293" s="9" t="str">
        <f>IFERROR(IF(AND(PrestamoNo*PrestamoSi,NPagos&gt;=FilaPago),FilaPago,""), "")</f>
        <v/>
      </c>
      <c r="C293" s="10">
        <f>IFERROR(IF(PrestamoNo*PrestamoSi,FechaPago,FechaInicial), FechaInicial)</f>
        <v>54668</v>
      </c>
      <c r="D293" s="11">
        <f>IFERROR(IF(PrestamoNo*PrestamoSi,CapitalR,""), "")</f>
        <v>-60407.546534929221</v>
      </c>
      <c r="E293" s="11">
        <f>IFERROR(IF(PrestamoNo*PrestamoSi,PagoMensual,0), 0)</f>
        <v>184.1652205526635</v>
      </c>
      <c r="F293" s="11">
        <f>IFERROR(IF(PrestamoNo*PrestamoSi,PrincipalR,0), 0)</f>
        <v>0</v>
      </c>
      <c r="G293" s="11">
        <f>IFERROR(IF(PrestamoNo*PrestamoSi,Amortizacion,0), 0)</f>
        <v>0</v>
      </c>
      <c r="H293" s="12">
        <f>IFERROR(IF(PrestamoNo*PrestamoSi,SUM(INDEX(Table1[Interés],1,1):Table1[[#This Row],[Interés]]),0), 0)</f>
        <v>1049.9132331598105</v>
      </c>
      <c r="I293" s="11">
        <f>IFERROR(IF(PrestamoNo*PrestamoSi,SaldoR,0), 0)</f>
        <v>-60793.070243931659</v>
      </c>
    </row>
    <row r="294" spans="2:9" ht="16.2" customHeight="1">
      <c r="B294" s="9" t="str">
        <f>IFERROR(IF(AND(PrestamoNo*PrestamoSi,NPagos&gt;=FilaPago),FilaPago,""), "")</f>
        <v/>
      </c>
      <c r="C294" s="10">
        <f>IFERROR(IF(PrestamoNo*PrestamoSi,FechaPago,FechaInicial), FechaInicial)</f>
        <v>54698</v>
      </c>
      <c r="D294" s="11">
        <f>IFERROR(IF(PrestamoNo*PrestamoSi,CapitalR,""), "")</f>
        <v>-60793.070243931659</v>
      </c>
      <c r="E294" s="11">
        <f>IFERROR(IF(PrestamoNo*PrestamoSi,PagoMensual,0), 0)</f>
        <v>184.1652205526635</v>
      </c>
      <c r="F294" s="11">
        <f>IFERROR(IF(PrestamoNo*PrestamoSi,PrincipalR,0), 0)</f>
        <v>0</v>
      </c>
      <c r="G294" s="11">
        <f>IFERROR(IF(PrestamoNo*PrestamoSi,Amortizacion,0), 0)</f>
        <v>0</v>
      </c>
      <c r="H294" s="12">
        <f>IFERROR(IF(PrestamoNo*PrestamoSi,SUM(INDEX(Table1[Interés],1,1):Table1[[#This Row],[Interés]]),0), 0)</f>
        <v>1049.9132331598105</v>
      </c>
      <c r="I294" s="11">
        <f>IFERROR(IF(PrestamoNo*PrestamoSi,SaldoR,0), 0)</f>
        <v>-61179.879031964112</v>
      </c>
    </row>
    <row r="295" spans="2:9" ht="16.2" customHeight="1">
      <c r="B295" s="9" t="str">
        <f>IFERROR(IF(AND(PrestamoNo*PrestamoSi,NPagos&gt;=FilaPago),FilaPago,""), "")</f>
        <v/>
      </c>
      <c r="C295" s="10">
        <f>IFERROR(IF(PrestamoNo*PrestamoSi,FechaPago,FechaInicial), FechaInicial)</f>
        <v>54729</v>
      </c>
      <c r="D295" s="11">
        <f>IFERROR(IF(PrestamoNo*PrestamoSi,CapitalR,""), "")</f>
        <v>-61179.879031964112</v>
      </c>
      <c r="E295" s="11">
        <f>IFERROR(IF(PrestamoNo*PrestamoSi,PagoMensual,0), 0)</f>
        <v>184.1652205526635</v>
      </c>
      <c r="F295" s="11">
        <f>IFERROR(IF(PrestamoNo*PrestamoSi,PrincipalR,0), 0)</f>
        <v>0</v>
      </c>
      <c r="G295" s="11">
        <f>IFERROR(IF(PrestamoNo*PrestamoSi,Amortizacion,0), 0)</f>
        <v>0</v>
      </c>
      <c r="H295" s="12">
        <f>IFERROR(IF(PrestamoNo*PrestamoSi,SUM(INDEX(Table1[Interés],1,1):Table1[[#This Row],[Interés]]),0), 0)</f>
        <v>1049.9132331598105</v>
      </c>
      <c r="I295" s="11">
        <f>IFERROR(IF(PrestamoNo*PrestamoSi,SaldoR,0), 0)</f>
        <v>-61567.977182623305</v>
      </c>
    </row>
    <row r="296" spans="2:9" ht="16.2" customHeight="1">
      <c r="B296" s="9" t="str">
        <f>IFERROR(IF(AND(PrestamoNo*PrestamoSi,NPagos&gt;=FilaPago),FilaPago,""), "")</f>
        <v/>
      </c>
      <c r="C296" s="10">
        <f>IFERROR(IF(PrestamoNo*PrestamoSi,FechaPago,FechaInicial), FechaInicial)</f>
        <v>54759</v>
      </c>
      <c r="D296" s="11">
        <f>IFERROR(IF(PrestamoNo*PrestamoSi,CapitalR,""), "")</f>
        <v>-61567.977182623305</v>
      </c>
      <c r="E296" s="11">
        <f>IFERROR(IF(PrestamoNo*PrestamoSi,PagoMensual,0), 0)</f>
        <v>184.1652205526635</v>
      </c>
      <c r="F296" s="11">
        <f>IFERROR(IF(PrestamoNo*PrestamoSi,PrincipalR,0), 0)</f>
        <v>0</v>
      </c>
      <c r="G296" s="11">
        <f>IFERROR(IF(PrestamoNo*PrestamoSi,Amortizacion,0), 0)</f>
        <v>0</v>
      </c>
      <c r="H296" s="12">
        <f>IFERROR(IF(PrestamoNo*PrestamoSi,SUM(INDEX(Table1[Interés],1,1):Table1[[#This Row],[Interés]]),0), 0)</f>
        <v>1049.9132331598105</v>
      </c>
      <c r="I296" s="11">
        <f>IFERROR(IF(PrestamoNo*PrestamoSi,SaldoR,0), 0)</f>
        <v>-61957.368993784723</v>
      </c>
    </row>
    <row r="297" spans="2:9" ht="16.2" customHeight="1">
      <c r="B297" s="9" t="str">
        <f>IFERROR(IF(AND(PrestamoNo*PrestamoSi,NPagos&gt;=FilaPago),FilaPago,""), "")</f>
        <v/>
      </c>
      <c r="C297" s="10">
        <f>IFERROR(IF(PrestamoNo*PrestamoSi,FechaPago,FechaInicial), FechaInicial)</f>
        <v>54790</v>
      </c>
      <c r="D297" s="11">
        <f>IFERROR(IF(PrestamoNo*PrestamoSi,CapitalR,""), "")</f>
        <v>-61957.368993784723</v>
      </c>
      <c r="E297" s="11">
        <f>IFERROR(IF(PrestamoNo*PrestamoSi,PagoMensual,0), 0)</f>
        <v>184.1652205526635</v>
      </c>
      <c r="F297" s="11">
        <f>IFERROR(IF(PrestamoNo*PrestamoSi,PrincipalR,0), 0)</f>
        <v>0</v>
      </c>
      <c r="G297" s="11">
        <f>IFERROR(IF(PrestamoNo*PrestamoSi,Amortizacion,0), 0)</f>
        <v>0</v>
      </c>
      <c r="H297" s="12">
        <f>IFERROR(IF(PrestamoNo*PrestamoSi,SUM(INDEX(Table1[Interés],1,1):Table1[[#This Row],[Interés]]),0), 0)</f>
        <v>1049.9132331598105</v>
      </c>
      <c r="I297" s="11">
        <f>IFERROR(IF(PrestamoNo*PrestamoSi,SaldoR,0), 0)</f>
        <v>-62348.058777650025</v>
      </c>
    </row>
    <row r="298" spans="2:9" ht="16.2" customHeight="1">
      <c r="B298" s="9" t="str">
        <f>IFERROR(IF(AND(PrestamoNo*PrestamoSi,NPagos&gt;=FilaPago),FilaPago,""), "")</f>
        <v/>
      </c>
      <c r="C298" s="10">
        <f>IFERROR(IF(PrestamoNo*PrestamoSi,FechaPago,FechaInicial), FechaInicial)</f>
        <v>54821</v>
      </c>
      <c r="D298" s="11">
        <f>IFERROR(IF(PrestamoNo*PrestamoSi,CapitalR,""), "")</f>
        <v>-62348.058777650025</v>
      </c>
      <c r="E298" s="11">
        <f>IFERROR(IF(PrestamoNo*PrestamoSi,PagoMensual,0), 0)</f>
        <v>184.1652205526635</v>
      </c>
      <c r="F298" s="11">
        <f>IFERROR(IF(PrestamoNo*PrestamoSi,PrincipalR,0), 0)</f>
        <v>0</v>
      </c>
      <c r="G298" s="11">
        <f>IFERROR(IF(PrestamoNo*PrestamoSi,Amortizacion,0), 0)</f>
        <v>0</v>
      </c>
      <c r="H298" s="12">
        <f>IFERROR(IF(PrestamoNo*PrestamoSi,SUM(INDEX(Table1[Interés],1,1):Table1[[#This Row],[Interés]]),0), 0)</f>
        <v>1049.9132331598105</v>
      </c>
      <c r="I298" s="11">
        <f>IFERROR(IF(PrestamoNo*PrestamoSi,SaldoR,0), 0)</f>
        <v>-62740.050860794872</v>
      </c>
    </row>
    <row r="299" spans="2:9" ht="16.2" customHeight="1">
      <c r="B299" s="9" t="str">
        <f>IFERROR(IF(AND(PrestamoNo*PrestamoSi,NPagos&gt;=FilaPago),FilaPago,""), "")</f>
        <v/>
      </c>
      <c r="C299" s="10">
        <f>IFERROR(IF(PrestamoNo*PrestamoSi,FechaPago,FechaInicial), FechaInicial)</f>
        <v>54849</v>
      </c>
      <c r="D299" s="11">
        <f>IFERROR(IF(PrestamoNo*PrestamoSi,CapitalR,""), "")</f>
        <v>-62740.050860794872</v>
      </c>
      <c r="E299" s="11">
        <f>IFERROR(IF(PrestamoNo*PrestamoSi,PagoMensual,0), 0)</f>
        <v>184.1652205526635</v>
      </c>
      <c r="F299" s="11">
        <f>IFERROR(IF(PrestamoNo*PrestamoSi,PrincipalR,0), 0)</f>
        <v>0</v>
      </c>
      <c r="G299" s="11">
        <f>IFERROR(IF(PrestamoNo*PrestamoSi,Amortizacion,0), 0)</f>
        <v>0</v>
      </c>
      <c r="H299" s="12">
        <f>IFERROR(IF(PrestamoNo*PrestamoSi,SUM(INDEX(Table1[Interés],1,1):Table1[[#This Row],[Interés]]),0), 0)</f>
        <v>1049.9132331598105</v>
      </c>
      <c r="I299" s="11">
        <f>IFERROR(IF(PrestamoNo*PrestamoSi,SaldoR,0), 0)</f>
        <v>-63133.349584216878</v>
      </c>
    </row>
    <row r="300" spans="2:9" ht="16.2" customHeight="1">
      <c r="B300" s="9" t="str">
        <f>IFERROR(IF(AND(PrestamoNo*PrestamoSi,NPagos&gt;=FilaPago),FilaPago,""), "")</f>
        <v/>
      </c>
      <c r="C300" s="10">
        <f>IFERROR(IF(PrestamoNo*PrestamoSi,FechaPago,FechaInicial), FechaInicial)</f>
        <v>54880</v>
      </c>
      <c r="D300" s="11">
        <f>IFERROR(IF(PrestamoNo*PrestamoSi,CapitalR,""), "")</f>
        <v>-63133.349584216878</v>
      </c>
      <c r="E300" s="11">
        <f>IFERROR(IF(PrestamoNo*PrestamoSi,PagoMensual,0), 0)</f>
        <v>184.1652205526635</v>
      </c>
      <c r="F300" s="11">
        <f>IFERROR(IF(PrestamoNo*PrestamoSi,PrincipalR,0), 0)</f>
        <v>0</v>
      </c>
      <c r="G300" s="11">
        <f>IFERROR(IF(PrestamoNo*PrestamoSi,Amortizacion,0), 0)</f>
        <v>0</v>
      </c>
      <c r="H300" s="12">
        <f>IFERROR(IF(PrestamoNo*PrestamoSi,SUM(INDEX(Table1[Interés],1,1):Table1[[#This Row],[Interés]]),0), 0)</f>
        <v>1049.9132331598105</v>
      </c>
      <c r="I300" s="11">
        <f>IFERROR(IF(PrestamoNo*PrestamoSi,SaldoR,0), 0)</f>
        <v>-63527.959303383592</v>
      </c>
    </row>
    <row r="301" spans="2:9" ht="16.2" customHeight="1">
      <c r="B301" s="9" t="str">
        <f>IFERROR(IF(AND(PrestamoNo*PrestamoSi,NPagos&gt;=FilaPago),FilaPago,""), "")</f>
        <v/>
      </c>
      <c r="C301" s="10">
        <f>IFERROR(IF(PrestamoNo*PrestamoSi,FechaPago,FechaInicial), FechaInicial)</f>
        <v>54910</v>
      </c>
      <c r="D301" s="11">
        <f>IFERROR(IF(PrestamoNo*PrestamoSi,CapitalR,""), "")</f>
        <v>-63527.959303383592</v>
      </c>
      <c r="E301" s="11">
        <f>IFERROR(IF(PrestamoNo*PrestamoSi,PagoMensual,0), 0)</f>
        <v>184.1652205526635</v>
      </c>
      <c r="F301" s="11">
        <f>IFERROR(IF(PrestamoNo*PrestamoSi,PrincipalR,0), 0)</f>
        <v>0</v>
      </c>
      <c r="G301" s="11">
        <f>IFERROR(IF(PrestamoNo*PrestamoSi,Amortizacion,0), 0)</f>
        <v>0</v>
      </c>
      <c r="H301" s="12">
        <f>IFERROR(IF(PrestamoNo*PrestamoSi,SUM(INDEX(Table1[Interés],1,1):Table1[[#This Row],[Interés]]),0), 0)</f>
        <v>1049.9132331598105</v>
      </c>
      <c r="I301" s="11">
        <f>IFERROR(IF(PrestamoNo*PrestamoSi,SaldoR,0), 0)</f>
        <v>-63923.884388280916</v>
      </c>
    </row>
    <row r="302" spans="2:9" ht="16.2" customHeight="1">
      <c r="B302" s="9" t="str">
        <f>IFERROR(IF(AND(PrestamoNo*PrestamoSi,NPagos&gt;=FilaPago),FilaPago,""), "")</f>
        <v/>
      </c>
      <c r="C302" s="10">
        <f>IFERROR(IF(PrestamoNo*PrestamoSi,FechaPago,FechaInicial), FechaInicial)</f>
        <v>54941</v>
      </c>
      <c r="D302" s="11">
        <f>IFERROR(IF(PrestamoNo*PrestamoSi,CapitalR,""), "")</f>
        <v>-63923.884388280916</v>
      </c>
      <c r="E302" s="11">
        <f>IFERROR(IF(PrestamoNo*PrestamoSi,PagoMensual,0), 0)</f>
        <v>184.1652205526635</v>
      </c>
      <c r="F302" s="11">
        <f>IFERROR(IF(PrestamoNo*PrestamoSi,PrincipalR,0), 0)</f>
        <v>0</v>
      </c>
      <c r="G302" s="11">
        <f>IFERROR(IF(PrestamoNo*PrestamoSi,Amortizacion,0), 0)</f>
        <v>0</v>
      </c>
      <c r="H302" s="12">
        <f>IFERROR(IF(PrestamoNo*PrestamoSi,SUM(INDEX(Table1[Interés],1,1):Table1[[#This Row],[Interés]]),0), 0)</f>
        <v>1049.9132331598105</v>
      </c>
      <c r="I302" s="11">
        <f>IFERROR(IF(PrestamoNo*PrestamoSi,SaldoR,0), 0)</f>
        <v>-64321.129223461146</v>
      </c>
    </row>
    <row r="303" spans="2:9" ht="16.2" customHeight="1">
      <c r="B303" s="9" t="str">
        <f>IFERROR(IF(AND(PrestamoNo*PrestamoSi,NPagos&gt;=FilaPago),FilaPago,""), "")</f>
        <v/>
      </c>
      <c r="C303" s="10">
        <f>IFERROR(IF(PrestamoNo*PrestamoSi,FechaPago,FechaInicial), FechaInicial)</f>
        <v>54971</v>
      </c>
      <c r="D303" s="11">
        <f>IFERROR(IF(PrestamoNo*PrestamoSi,CapitalR,""), "")</f>
        <v>-64321.129223461146</v>
      </c>
      <c r="E303" s="11">
        <f>IFERROR(IF(PrestamoNo*PrestamoSi,PagoMensual,0), 0)</f>
        <v>184.1652205526635</v>
      </c>
      <c r="F303" s="11">
        <f>IFERROR(IF(PrestamoNo*PrestamoSi,PrincipalR,0), 0)</f>
        <v>0</v>
      </c>
      <c r="G303" s="11">
        <f>IFERROR(IF(PrestamoNo*PrestamoSi,Amortizacion,0), 0)</f>
        <v>0</v>
      </c>
      <c r="H303" s="12">
        <f>IFERROR(IF(PrestamoNo*PrestamoSi,SUM(INDEX(Table1[Interés],1,1):Table1[[#This Row],[Interés]]),0), 0)</f>
        <v>1049.9132331598105</v>
      </c>
      <c r="I303" s="11">
        <f>IFERROR(IF(PrestamoNo*PrestamoSi,SaldoR,0), 0)</f>
        <v>-64719.698208092028</v>
      </c>
    </row>
    <row r="304" spans="2:9" ht="16.2" customHeight="1">
      <c r="B304" s="9" t="str">
        <f>IFERROR(IF(AND(PrestamoNo*PrestamoSi,NPagos&gt;=FilaPago),FilaPago,""), "")</f>
        <v/>
      </c>
      <c r="C304" s="10">
        <f>IFERROR(IF(PrestamoNo*PrestamoSi,FechaPago,FechaInicial), FechaInicial)</f>
        <v>55002</v>
      </c>
      <c r="D304" s="11">
        <f>IFERROR(IF(PrestamoNo*PrestamoSi,CapitalR,""), "")</f>
        <v>-64719.698208092028</v>
      </c>
      <c r="E304" s="11">
        <f>IFERROR(IF(PrestamoNo*PrestamoSi,PagoMensual,0), 0)</f>
        <v>184.1652205526635</v>
      </c>
      <c r="F304" s="11">
        <f>IFERROR(IF(PrestamoNo*PrestamoSi,PrincipalR,0), 0)</f>
        <v>0</v>
      </c>
      <c r="G304" s="11">
        <f>IFERROR(IF(PrestamoNo*PrestamoSi,Amortizacion,0), 0)</f>
        <v>0</v>
      </c>
      <c r="H304" s="12">
        <f>IFERROR(IF(PrestamoNo*PrestamoSi,SUM(INDEX(Table1[Interés],1,1):Table1[[#This Row],[Interés]]),0), 0)</f>
        <v>1049.9132331598105</v>
      </c>
      <c r="I304" s="11">
        <f>IFERROR(IF(PrestamoNo*PrestamoSi,SaldoR,0), 0)</f>
        <v>-65119.59575600503</v>
      </c>
    </row>
    <row r="305" spans="2:9" ht="16.2" customHeight="1">
      <c r="B305" s="9" t="str">
        <f>IFERROR(IF(AND(PrestamoNo*PrestamoSi,NPagos&gt;=FilaPago),FilaPago,""), "")</f>
        <v/>
      </c>
      <c r="C305" s="10">
        <f>IFERROR(IF(PrestamoNo*PrestamoSi,FechaPago,FechaInicial), FechaInicial)</f>
        <v>55033</v>
      </c>
      <c r="D305" s="11">
        <f>IFERROR(IF(PrestamoNo*PrestamoSi,CapitalR,""), "")</f>
        <v>-65119.59575600503</v>
      </c>
      <c r="E305" s="11">
        <f>IFERROR(IF(PrestamoNo*PrestamoSi,PagoMensual,0), 0)</f>
        <v>184.1652205526635</v>
      </c>
      <c r="F305" s="11">
        <f>IFERROR(IF(PrestamoNo*PrestamoSi,PrincipalR,0), 0)</f>
        <v>0</v>
      </c>
      <c r="G305" s="11">
        <f>IFERROR(IF(PrestamoNo*PrestamoSi,Amortizacion,0), 0)</f>
        <v>0</v>
      </c>
      <c r="H305" s="12">
        <f>IFERROR(IF(PrestamoNo*PrestamoSi,SUM(INDEX(Table1[Interés],1,1):Table1[[#This Row],[Interés]]),0), 0)</f>
        <v>1049.9132331598105</v>
      </c>
      <c r="I305" s="11">
        <f>IFERROR(IF(PrestamoNo*PrestamoSi,SaldoR,0), 0)</f>
        <v>-65520.826295744402</v>
      </c>
    </row>
    <row r="306" spans="2:9" ht="16.2" customHeight="1">
      <c r="B306" s="9" t="str">
        <f>IFERROR(IF(AND(PrestamoNo*PrestamoSi,NPagos&gt;=FilaPago),FilaPago,""), "")</f>
        <v/>
      </c>
      <c r="C306" s="10">
        <f>IFERROR(IF(PrestamoNo*PrestamoSi,FechaPago,FechaInicial), FechaInicial)</f>
        <v>55063</v>
      </c>
      <c r="D306" s="11">
        <f>IFERROR(IF(PrestamoNo*PrestamoSi,CapitalR,""), "")</f>
        <v>-65520.826295744402</v>
      </c>
      <c r="E306" s="11">
        <f>IFERROR(IF(PrestamoNo*PrestamoSi,PagoMensual,0), 0)</f>
        <v>184.1652205526635</v>
      </c>
      <c r="F306" s="11">
        <f>IFERROR(IF(PrestamoNo*PrestamoSi,PrincipalR,0), 0)</f>
        <v>0</v>
      </c>
      <c r="G306" s="11">
        <f>IFERROR(IF(PrestamoNo*PrestamoSi,Amortizacion,0), 0)</f>
        <v>0</v>
      </c>
      <c r="H306" s="12">
        <f>IFERROR(IF(PrestamoNo*PrestamoSi,SUM(INDEX(Table1[Interés],1,1):Table1[[#This Row],[Interés]]),0), 0)</f>
        <v>1049.9132331598105</v>
      </c>
      <c r="I306" s="11">
        <f>IFERROR(IF(PrestamoNo*PrestamoSi,SaldoR,0), 0)</f>
        <v>-65923.394270616205</v>
      </c>
    </row>
    <row r="307" spans="2:9" ht="16.2" customHeight="1">
      <c r="B307" s="9" t="str">
        <f>IFERROR(IF(AND(PrestamoNo*PrestamoSi,NPagos&gt;=FilaPago),FilaPago,""), "")</f>
        <v/>
      </c>
      <c r="C307" s="10">
        <f>IFERROR(IF(PrestamoNo*PrestamoSi,FechaPago,FechaInicial), FechaInicial)</f>
        <v>55094</v>
      </c>
      <c r="D307" s="11">
        <f>IFERROR(IF(PrestamoNo*PrestamoSi,CapitalR,""), "")</f>
        <v>-65923.394270616205</v>
      </c>
      <c r="E307" s="11">
        <f>IFERROR(IF(PrestamoNo*PrestamoSi,PagoMensual,0), 0)</f>
        <v>184.1652205526635</v>
      </c>
      <c r="F307" s="11">
        <f>IFERROR(IF(PrestamoNo*PrestamoSi,PrincipalR,0), 0)</f>
        <v>0</v>
      </c>
      <c r="G307" s="11">
        <f>IFERROR(IF(PrestamoNo*PrestamoSi,Amortizacion,0), 0)</f>
        <v>0</v>
      </c>
      <c r="H307" s="12">
        <f>IFERROR(IF(PrestamoNo*PrestamoSi,SUM(INDEX(Table1[Interés],1,1):Table1[[#This Row],[Interés]]),0), 0)</f>
        <v>1049.9132331598105</v>
      </c>
      <c r="I307" s="11">
        <f>IFERROR(IF(PrestamoNo*PrestamoSi,SaldoR,0), 0)</f>
        <v>-66327.304138737571</v>
      </c>
    </row>
    <row r="308" spans="2:9" ht="16.2" customHeight="1">
      <c r="B308" s="9" t="str">
        <f>IFERROR(IF(AND(PrestamoNo*PrestamoSi,NPagos&gt;=FilaPago),FilaPago,""), "")</f>
        <v/>
      </c>
      <c r="C308" s="10">
        <f>IFERROR(IF(PrestamoNo*PrestamoSi,FechaPago,FechaInicial), FechaInicial)</f>
        <v>55124</v>
      </c>
      <c r="D308" s="11">
        <f>IFERROR(IF(PrestamoNo*PrestamoSi,CapitalR,""), "")</f>
        <v>-66327.304138737571</v>
      </c>
      <c r="E308" s="11">
        <f>IFERROR(IF(PrestamoNo*PrestamoSi,PagoMensual,0), 0)</f>
        <v>184.1652205526635</v>
      </c>
      <c r="F308" s="11">
        <f>IFERROR(IF(PrestamoNo*PrestamoSi,PrincipalR,0), 0)</f>
        <v>0</v>
      </c>
      <c r="G308" s="11">
        <f>IFERROR(IF(PrestamoNo*PrestamoSi,Amortizacion,0), 0)</f>
        <v>0</v>
      </c>
      <c r="H308" s="12">
        <f>IFERROR(IF(PrestamoNo*PrestamoSi,SUM(INDEX(Table1[Interés],1,1):Table1[[#This Row],[Interés]]),0), 0)</f>
        <v>1049.9132331598105</v>
      </c>
      <c r="I308" s="11">
        <f>IFERROR(IF(PrestamoNo*PrestamoSi,SaldoR,0), 0)</f>
        <v>-66732.56037308606</v>
      </c>
    </row>
    <row r="309" spans="2:9" ht="16.2" customHeight="1">
      <c r="B309" s="9" t="str">
        <f>IFERROR(IF(AND(PrestamoNo*PrestamoSi,NPagos&gt;=FilaPago),FilaPago,""), "")</f>
        <v/>
      </c>
      <c r="C309" s="10">
        <f>IFERROR(IF(PrestamoNo*PrestamoSi,FechaPago,FechaInicial), FechaInicial)</f>
        <v>55155</v>
      </c>
      <c r="D309" s="11">
        <f>IFERROR(IF(PrestamoNo*PrestamoSi,CapitalR,""), "")</f>
        <v>-66732.56037308606</v>
      </c>
      <c r="E309" s="11">
        <f>IFERROR(IF(PrestamoNo*PrestamoSi,PagoMensual,0), 0)</f>
        <v>184.1652205526635</v>
      </c>
      <c r="F309" s="11">
        <f>IFERROR(IF(PrestamoNo*PrestamoSi,PrincipalR,0), 0)</f>
        <v>0</v>
      </c>
      <c r="G309" s="11">
        <f>IFERROR(IF(PrestamoNo*PrestamoSi,Amortizacion,0), 0)</f>
        <v>0</v>
      </c>
      <c r="H309" s="12">
        <f>IFERROR(IF(PrestamoNo*PrestamoSi,SUM(INDEX(Table1[Interés],1,1):Table1[[#This Row],[Interés]]),0), 0)</f>
        <v>1049.9132331598105</v>
      </c>
      <c r="I309" s="11">
        <f>IFERROR(IF(PrestamoNo*PrestamoSi,SaldoR,0), 0)</f>
        <v>-67139.167461549034</v>
      </c>
    </row>
    <row r="310" spans="2:9" ht="16.2" customHeight="1">
      <c r="B310" s="9" t="str">
        <f>IFERROR(IF(AND(PrestamoNo*PrestamoSi,NPagos&gt;=FilaPago),FilaPago,""), "")</f>
        <v/>
      </c>
      <c r="C310" s="10">
        <f>IFERROR(IF(PrestamoNo*PrestamoSi,FechaPago,FechaInicial), FechaInicial)</f>
        <v>55186</v>
      </c>
      <c r="D310" s="11">
        <f>IFERROR(IF(PrestamoNo*PrestamoSi,CapitalR,""), "")</f>
        <v>-67139.167461549034</v>
      </c>
      <c r="E310" s="11">
        <f>IFERROR(IF(PrestamoNo*PrestamoSi,PagoMensual,0), 0)</f>
        <v>184.1652205526635</v>
      </c>
      <c r="F310" s="11">
        <f>IFERROR(IF(PrestamoNo*PrestamoSi,PrincipalR,0), 0)</f>
        <v>0</v>
      </c>
      <c r="G310" s="11">
        <f>IFERROR(IF(PrestamoNo*PrestamoSi,Amortizacion,0), 0)</f>
        <v>0</v>
      </c>
      <c r="H310" s="12">
        <f>IFERROR(IF(PrestamoNo*PrestamoSi,SUM(INDEX(Table1[Interés],1,1):Table1[[#This Row],[Interés]]),0), 0)</f>
        <v>1049.9132331598105</v>
      </c>
      <c r="I310" s="11">
        <f>IFERROR(IF(PrestamoNo*PrestamoSi,SaldoR,0), 0)</f>
        <v>-67547.129906973525</v>
      </c>
    </row>
    <row r="311" spans="2:9" ht="16.2" customHeight="1">
      <c r="B311" s="9" t="str">
        <f>IFERROR(IF(AND(PrestamoNo*PrestamoSi,NPagos&gt;=FilaPago),FilaPago,""), "")</f>
        <v/>
      </c>
      <c r="C311" s="10">
        <f>IFERROR(IF(PrestamoNo*PrestamoSi,FechaPago,FechaInicial), FechaInicial)</f>
        <v>55214</v>
      </c>
      <c r="D311" s="11">
        <f>IFERROR(IF(PrestamoNo*PrestamoSi,CapitalR,""), "")</f>
        <v>-67547.129906973525</v>
      </c>
      <c r="E311" s="11">
        <f>IFERROR(IF(PrestamoNo*PrestamoSi,PagoMensual,0), 0)</f>
        <v>184.1652205526635</v>
      </c>
      <c r="F311" s="11">
        <f>IFERROR(IF(PrestamoNo*PrestamoSi,PrincipalR,0), 0)</f>
        <v>0</v>
      </c>
      <c r="G311" s="11">
        <f>IFERROR(IF(PrestamoNo*PrestamoSi,Amortizacion,0), 0)</f>
        <v>0</v>
      </c>
      <c r="H311" s="12">
        <f>IFERROR(IF(PrestamoNo*PrestamoSi,SUM(INDEX(Table1[Interés],1,1):Table1[[#This Row],[Interés]]),0), 0)</f>
        <v>1049.9132331598105</v>
      </c>
      <c r="I311" s="11">
        <f>IFERROR(IF(PrestamoNo*PrestamoSi,SaldoR,0), 0)</f>
        <v>-67956.452227216098</v>
      </c>
    </row>
    <row r="312" spans="2:9" ht="16.2" customHeight="1">
      <c r="B312" s="9" t="str">
        <f>IFERROR(IF(AND(PrestamoNo*PrestamoSi,NPagos&gt;=FilaPago),FilaPago,""), "")</f>
        <v/>
      </c>
      <c r="C312" s="10">
        <f>IFERROR(IF(PrestamoNo*PrestamoSi,FechaPago,FechaInicial), FechaInicial)</f>
        <v>55245</v>
      </c>
      <c r="D312" s="11">
        <f>IFERROR(IF(PrestamoNo*PrestamoSi,CapitalR,""), "")</f>
        <v>-67956.452227216098</v>
      </c>
      <c r="E312" s="11">
        <f>IFERROR(IF(PrestamoNo*PrestamoSi,PagoMensual,0), 0)</f>
        <v>184.1652205526635</v>
      </c>
      <c r="F312" s="11">
        <f>IFERROR(IF(PrestamoNo*PrestamoSi,PrincipalR,0), 0)</f>
        <v>0</v>
      </c>
      <c r="G312" s="11">
        <f>IFERROR(IF(PrestamoNo*PrestamoSi,Amortizacion,0), 0)</f>
        <v>0</v>
      </c>
      <c r="H312" s="12">
        <f>IFERROR(IF(PrestamoNo*PrestamoSi,SUM(INDEX(Table1[Interés],1,1):Table1[[#This Row],[Interés]]),0), 0)</f>
        <v>1049.9132331598105</v>
      </c>
      <c r="I312" s="11">
        <f>IFERROR(IF(PrestamoNo*PrestamoSi,SaldoR,0), 0)</f>
        <v>-68367.138955192844</v>
      </c>
    </row>
    <row r="313" spans="2:9" ht="16.2" customHeight="1">
      <c r="B313" s="9" t="str">
        <f>IFERROR(IF(AND(PrestamoNo*PrestamoSi,NPagos&gt;=FilaPago),FilaPago,""), "")</f>
        <v/>
      </c>
      <c r="C313" s="10">
        <f>IFERROR(IF(PrestamoNo*PrestamoSi,FechaPago,FechaInicial), FechaInicial)</f>
        <v>55275</v>
      </c>
      <c r="D313" s="11">
        <f>IFERROR(IF(PrestamoNo*PrestamoSi,CapitalR,""), "")</f>
        <v>-68367.138955192844</v>
      </c>
      <c r="E313" s="11">
        <f>IFERROR(IF(PrestamoNo*PrestamoSi,PagoMensual,0), 0)</f>
        <v>184.1652205526635</v>
      </c>
      <c r="F313" s="11">
        <f>IFERROR(IF(PrestamoNo*PrestamoSi,PrincipalR,0), 0)</f>
        <v>0</v>
      </c>
      <c r="G313" s="11">
        <f>IFERROR(IF(PrestamoNo*PrestamoSi,Amortizacion,0), 0)</f>
        <v>0</v>
      </c>
      <c r="H313" s="12">
        <f>IFERROR(IF(PrestamoNo*PrestamoSi,SUM(INDEX(Table1[Interés],1,1):Table1[[#This Row],[Interés]]),0), 0)</f>
        <v>1049.9132331598105</v>
      </c>
      <c r="I313" s="11">
        <f>IFERROR(IF(PrestamoNo*PrestamoSi,SaldoR,0), 0)</f>
        <v>-68779.194638929504</v>
      </c>
    </row>
    <row r="314" spans="2:9" ht="16.2" customHeight="1">
      <c r="B314" s="9" t="str">
        <f>IFERROR(IF(AND(PrestamoNo*PrestamoSi,NPagos&gt;=FilaPago),FilaPago,""), "")</f>
        <v/>
      </c>
      <c r="C314" s="10">
        <f>IFERROR(IF(PrestamoNo*PrestamoSi,FechaPago,FechaInicial), FechaInicial)</f>
        <v>55306</v>
      </c>
      <c r="D314" s="11">
        <f>IFERROR(IF(PrestamoNo*PrestamoSi,CapitalR,""), "")</f>
        <v>-68779.194638929504</v>
      </c>
      <c r="E314" s="11">
        <f>IFERROR(IF(PrestamoNo*PrestamoSi,PagoMensual,0), 0)</f>
        <v>184.1652205526635</v>
      </c>
      <c r="F314" s="11">
        <f>IFERROR(IF(PrestamoNo*PrestamoSi,PrincipalR,0), 0)</f>
        <v>0</v>
      </c>
      <c r="G314" s="11">
        <f>IFERROR(IF(PrestamoNo*PrestamoSi,Amortizacion,0), 0)</f>
        <v>0</v>
      </c>
      <c r="H314" s="12">
        <f>IFERROR(IF(PrestamoNo*PrestamoSi,SUM(INDEX(Table1[Interés],1,1):Table1[[#This Row],[Interés]]),0), 0)</f>
        <v>1049.9132331598105</v>
      </c>
      <c r="I314" s="11">
        <f>IFERROR(IF(PrestamoNo*PrestamoSi,SaldoR,0), 0)</f>
        <v>-69192.623841611945</v>
      </c>
    </row>
    <row r="315" spans="2:9" ht="16.2" customHeight="1">
      <c r="B315" s="9" t="str">
        <f>IFERROR(IF(AND(PrestamoNo*PrestamoSi,NPagos&gt;=FilaPago),FilaPago,""), "")</f>
        <v/>
      </c>
      <c r="C315" s="10">
        <f>IFERROR(IF(PrestamoNo*PrestamoSi,FechaPago,FechaInicial), FechaInicial)</f>
        <v>55336</v>
      </c>
      <c r="D315" s="11">
        <f>IFERROR(IF(PrestamoNo*PrestamoSi,CapitalR,""), "")</f>
        <v>-69192.623841611945</v>
      </c>
      <c r="E315" s="11">
        <f>IFERROR(IF(PrestamoNo*PrestamoSi,PagoMensual,0), 0)</f>
        <v>184.1652205526635</v>
      </c>
      <c r="F315" s="11">
        <f>IFERROR(IF(PrestamoNo*PrestamoSi,PrincipalR,0), 0)</f>
        <v>0</v>
      </c>
      <c r="G315" s="11">
        <f>IFERROR(IF(PrestamoNo*PrestamoSi,Amortizacion,0), 0)</f>
        <v>0</v>
      </c>
      <c r="H315" s="12">
        <f>IFERROR(IF(PrestamoNo*PrestamoSi,SUM(INDEX(Table1[Interés],1,1):Table1[[#This Row],[Interés]]),0), 0)</f>
        <v>1049.9132331598105</v>
      </c>
      <c r="I315" s="11">
        <f>IFERROR(IF(PrestamoNo*PrestamoSi,SaldoR,0), 0)</f>
        <v>-69607.431141636655</v>
      </c>
    </row>
    <row r="316" spans="2:9" ht="16.2" customHeight="1">
      <c r="B316" s="9" t="str">
        <f>IFERROR(IF(AND(PrestamoNo*PrestamoSi,NPagos&gt;=FilaPago),FilaPago,""), "")</f>
        <v/>
      </c>
      <c r="C316" s="10">
        <f>IFERROR(IF(PrestamoNo*PrestamoSi,FechaPago,FechaInicial), FechaInicial)</f>
        <v>55367</v>
      </c>
      <c r="D316" s="11">
        <f>IFERROR(IF(PrestamoNo*PrestamoSi,CapitalR,""), "")</f>
        <v>-69607.431141636655</v>
      </c>
      <c r="E316" s="11">
        <f>IFERROR(IF(PrestamoNo*PrestamoSi,PagoMensual,0), 0)</f>
        <v>184.1652205526635</v>
      </c>
      <c r="F316" s="11">
        <f>IFERROR(IF(PrestamoNo*PrestamoSi,PrincipalR,0), 0)</f>
        <v>0</v>
      </c>
      <c r="G316" s="11">
        <f>IFERROR(IF(PrestamoNo*PrestamoSi,Amortizacion,0), 0)</f>
        <v>0</v>
      </c>
      <c r="H316" s="12">
        <f>IFERROR(IF(PrestamoNo*PrestamoSi,SUM(INDEX(Table1[Interés],1,1):Table1[[#This Row],[Interés]]),0), 0)</f>
        <v>1049.9132331598105</v>
      </c>
      <c r="I316" s="11">
        <f>IFERROR(IF(PrestamoNo*PrestamoSi,SaldoR,0), 0)</f>
        <v>-70023.621132661458</v>
      </c>
    </row>
    <row r="317" spans="2:9" ht="16.2" customHeight="1">
      <c r="B317" s="9" t="str">
        <f>IFERROR(IF(AND(PrestamoNo*PrestamoSi,NPagos&gt;=FilaPago),FilaPago,""), "")</f>
        <v/>
      </c>
      <c r="C317" s="10">
        <f>IFERROR(IF(PrestamoNo*PrestamoSi,FechaPago,FechaInicial), FechaInicial)</f>
        <v>55398</v>
      </c>
      <c r="D317" s="11">
        <f>IFERROR(IF(PrestamoNo*PrestamoSi,CapitalR,""), "")</f>
        <v>-70023.621132661458</v>
      </c>
      <c r="E317" s="11">
        <f>IFERROR(IF(PrestamoNo*PrestamoSi,PagoMensual,0), 0)</f>
        <v>184.1652205526635</v>
      </c>
      <c r="F317" s="11">
        <f>IFERROR(IF(PrestamoNo*PrestamoSi,PrincipalR,0), 0)</f>
        <v>0</v>
      </c>
      <c r="G317" s="11">
        <f>IFERROR(IF(PrestamoNo*PrestamoSi,Amortizacion,0), 0)</f>
        <v>0</v>
      </c>
      <c r="H317" s="12">
        <f>IFERROR(IF(PrestamoNo*PrestamoSi,SUM(INDEX(Table1[Interés],1,1):Table1[[#This Row],[Interés]]),0), 0)</f>
        <v>1049.9132331598105</v>
      </c>
      <c r="I317" s="11">
        <f>IFERROR(IF(PrestamoNo*PrestamoSi,SaldoR,0), 0)</f>
        <v>-70441.198423656359</v>
      </c>
    </row>
    <row r="318" spans="2:9" ht="16.2" customHeight="1">
      <c r="B318" s="9" t="str">
        <f>IFERROR(IF(AND(PrestamoNo*PrestamoSi,NPagos&gt;=FilaPago),FilaPago,""), "")</f>
        <v/>
      </c>
      <c r="C318" s="10">
        <f>IFERROR(IF(PrestamoNo*PrestamoSi,FechaPago,FechaInicial), FechaInicial)</f>
        <v>55428</v>
      </c>
      <c r="D318" s="11">
        <f>IFERROR(IF(PrestamoNo*PrestamoSi,CapitalR,""), "")</f>
        <v>-70441.198423656359</v>
      </c>
      <c r="E318" s="11">
        <f>IFERROR(IF(PrestamoNo*PrestamoSi,PagoMensual,0), 0)</f>
        <v>184.1652205526635</v>
      </c>
      <c r="F318" s="11">
        <f>IFERROR(IF(PrestamoNo*PrestamoSi,PrincipalR,0), 0)</f>
        <v>0</v>
      </c>
      <c r="G318" s="11">
        <f>IFERROR(IF(PrestamoNo*PrestamoSi,Amortizacion,0), 0)</f>
        <v>0</v>
      </c>
      <c r="H318" s="12">
        <f>IFERROR(IF(PrestamoNo*PrestamoSi,SUM(INDEX(Table1[Interés],1,1):Table1[[#This Row],[Interés]]),0), 0)</f>
        <v>1049.9132331598105</v>
      </c>
      <c r="I318" s="11">
        <f>IFERROR(IF(PrestamoNo*PrestamoSi,SaldoR,0), 0)</f>
        <v>-70860.167638954517</v>
      </c>
    </row>
    <row r="319" spans="2:9" ht="16.2" customHeight="1">
      <c r="B319" s="9" t="str">
        <f>IFERROR(IF(AND(PrestamoNo*PrestamoSi,NPagos&gt;=FilaPago),FilaPago,""), "")</f>
        <v/>
      </c>
      <c r="C319" s="10">
        <f>IFERROR(IF(PrestamoNo*PrestamoSi,FechaPago,FechaInicial), FechaInicial)</f>
        <v>55459</v>
      </c>
      <c r="D319" s="11">
        <f>IFERROR(IF(PrestamoNo*PrestamoSi,CapitalR,""), "")</f>
        <v>-70860.167638954517</v>
      </c>
      <c r="E319" s="11">
        <f>IFERROR(IF(PrestamoNo*PrestamoSi,PagoMensual,0), 0)</f>
        <v>184.1652205526635</v>
      </c>
      <c r="F319" s="11">
        <f>IFERROR(IF(PrestamoNo*PrestamoSi,PrincipalR,0), 0)</f>
        <v>0</v>
      </c>
      <c r="G319" s="11">
        <f>IFERROR(IF(PrestamoNo*PrestamoSi,Amortizacion,0), 0)</f>
        <v>0</v>
      </c>
      <c r="H319" s="12">
        <f>IFERROR(IF(PrestamoNo*PrestamoSi,SUM(INDEX(Table1[Interés],1,1):Table1[[#This Row],[Interés]]),0), 0)</f>
        <v>1049.9132331598105</v>
      </c>
      <c r="I319" s="11">
        <f>IFERROR(IF(PrestamoNo*PrestamoSi,SaldoR,0), 0)</f>
        <v>-71280.53341830369</v>
      </c>
    </row>
    <row r="320" spans="2:9" ht="16.2" customHeight="1">
      <c r="B320" s="9" t="str">
        <f>IFERROR(IF(AND(PrestamoNo*PrestamoSi,NPagos&gt;=FilaPago),FilaPago,""), "")</f>
        <v/>
      </c>
      <c r="C320" s="10">
        <f>IFERROR(IF(PrestamoNo*PrestamoSi,FechaPago,FechaInicial), FechaInicial)</f>
        <v>55489</v>
      </c>
      <c r="D320" s="11">
        <f>IFERROR(IF(PrestamoNo*PrestamoSi,CapitalR,""), "")</f>
        <v>-71280.53341830369</v>
      </c>
      <c r="E320" s="11">
        <f>IFERROR(IF(PrestamoNo*PrestamoSi,PagoMensual,0), 0)</f>
        <v>184.1652205526635</v>
      </c>
      <c r="F320" s="11">
        <f>IFERROR(IF(PrestamoNo*PrestamoSi,PrincipalR,0), 0)</f>
        <v>0</v>
      </c>
      <c r="G320" s="11">
        <f>IFERROR(IF(PrestamoNo*PrestamoSi,Amortizacion,0), 0)</f>
        <v>0</v>
      </c>
      <c r="H320" s="12">
        <f>IFERROR(IF(PrestamoNo*PrestamoSi,SUM(INDEX(Table1[Interés],1,1):Table1[[#This Row],[Interés]]),0), 0)</f>
        <v>1049.9132331598105</v>
      </c>
      <c r="I320" s="11">
        <f>IFERROR(IF(PrestamoNo*PrestamoSi,SaldoR,0), 0)</f>
        <v>-71702.300416917409</v>
      </c>
    </row>
    <row r="321" spans="2:9" ht="16.2" customHeight="1">
      <c r="B321" s="9" t="str">
        <f>IFERROR(IF(AND(PrestamoNo*PrestamoSi,NPagos&gt;=FilaPago),FilaPago,""), "")</f>
        <v/>
      </c>
      <c r="C321" s="10">
        <f>IFERROR(IF(PrestamoNo*PrestamoSi,FechaPago,FechaInicial), FechaInicial)</f>
        <v>55520</v>
      </c>
      <c r="D321" s="11">
        <f>IFERROR(IF(PrestamoNo*PrestamoSi,CapitalR,""), "")</f>
        <v>-71702.300416917409</v>
      </c>
      <c r="E321" s="11">
        <f>IFERROR(IF(PrestamoNo*PrestamoSi,PagoMensual,0), 0)</f>
        <v>184.1652205526635</v>
      </c>
      <c r="F321" s="11">
        <f>IFERROR(IF(PrestamoNo*PrestamoSi,PrincipalR,0), 0)</f>
        <v>0</v>
      </c>
      <c r="G321" s="11">
        <f>IFERROR(IF(PrestamoNo*PrestamoSi,Amortizacion,0), 0)</f>
        <v>0</v>
      </c>
      <c r="H321" s="12">
        <f>IFERROR(IF(PrestamoNo*PrestamoSi,SUM(INDEX(Table1[Interés],1,1):Table1[[#This Row],[Interés]]),0), 0)</f>
        <v>1049.9132331598105</v>
      </c>
      <c r="I321" s="11">
        <f>IFERROR(IF(PrestamoNo*PrestamoSi,SaldoR,0), 0)</f>
        <v>-72125.473305526466</v>
      </c>
    </row>
    <row r="322" spans="2:9" ht="16.2" customHeight="1">
      <c r="B322" s="9" t="str">
        <f>IFERROR(IF(AND(PrestamoNo*PrestamoSi,NPagos&gt;=FilaPago),FilaPago,""), "")</f>
        <v/>
      </c>
      <c r="C322" s="10">
        <f>IFERROR(IF(PrestamoNo*PrestamoSi,FechaPago,FechaInicial), FechaInicial)</f>
        <v>55551</v>
      </c>
      <c r="D322" s="11">
        <f>IFERROR(IF(PrestamoNo*PrestamoSi,CapitalR,""), "")</f>
        <v>-72125.473305526466</v>
      </c>
      <c r="E322" s="11">
        <f>IFERROR(IF(PrestamoNo*PrestamoSi,PagoMensual,0), 0)</f>
        <v>184.1652205526635</v>
      </c>
      <c r="F322" s="11">
        <f>IFERROR(IF(PrestamoNo*PrestamoSi,PrincipalR,0), 0)</f>
        <v>0</v>
      </c>
      <c r="G322" s="11">
        <f>IFERROR(IF(PrestamoNo*PrestamoSi,Amortizacion,0), 0)</f>
        <v>0</v>
      </c>
      <c r="H322" s="12">
        <f>IFERROR(IF(PrestamoNo*PrestamoSi,SUM(INDEX(Table1[Interés],1,1):Table1[[#This Row],[Interés]]),0), 0)</f>
        <v>1049.9132331598105</v>
      </c>
      <c r="I322" s="11">
        <f>IFERROR(IF(PrestamoNo*PrestamoSi,SaldoR,0), 0)</f>
        <v>-72550.056770430907</v>
      </c>
    </row>
    <row r="323" spans="2:9" ht="16.2" customHeight="1">
      <c r="B323" s="9" t="str">
        <f>IFERROR(IF(AND(PrestamoNo*PrestamoSi,NPagos&gt;=FilaPago),FilaPago,""), "")</f>
        <v/>
      </c>
      <c r="C323" s="10">
        <f>IFERROR(IF(PrestamoNo*PrestamoSi,FechaPago,FechaInicial), FechaInicial)</f>
        <v>55580</v>
      </c>
      <c r="D323" s="11">
        <f>IFERROR(IF(PrestamoNo*PrestamoSi,CapitalR,""), "")</f>
        <v>-72550.056770430907</v>
      </c>
      <c r="E323" s="11">
        <f>IFERROR(IF(PrestamoNo*PrestamoSi,PagoMensual,0), 0)</f>
        <v>184.1652205526635</v>
      </c>
      <c r="F323" s="11">
        <f>IFERROR(IF(PrestamoNo*PrestamoSi,PrincipalR,0), 0)</f>
        <v>0</v>
      </c>
      <c r="G323" s="11">
        <f>IFERROR(IF(PrestamoNo*PrestamoSi,Amortizacion,0), 0)</f>
        <v>0</v>
      </c>
      <c r="H323" s="12">
        <f>IFERROR(IF(PrestamoNo*PrestamoSi,SUM(INDEX(Table1[Interés],1,1):Table1[[#This Row],[Interés]]),0), 0)</f>
        <v>1049.9132331598105</v>
      </c>
      <c r="I323" s="11">
        <f>IFERROR(IF(PrestamoNo*PrestamoSi,SaldoR,0), 0)</f>
        <v>-72976.055513551662</v>
      </c>
    </row>
    <row r="324" spans="2:9" ht="16.2" customHeight="1">
      <c r="B324" s="9" t="str">
        <f>IFERROR(IF(AND(PrestamoNo*PrestamoSi,NPagos&gt;=FilaPago),FilaPago,""), "")</f>
        <v/>
      </c>
      <c r="C324" s="10">
        <f>IFERROR(IF(PrestamoNo*PrestamoSi,FechaPago,FechaInicial), FechaInicial)</f>
        <v>55611</v>
      </c>
      <c r="D324" s="11">
        <f>IFERROR(IF(PrestamoNo*PrestamoSi,CapitalR,""), "")</f>
        <v>-72976.055513551662</v>
      </c>
      <c r="E324" s="11">
        <f>IFERROR(IF(PrestamoNo*PrestamoSi,PagoMensual,0), 0)</f>
        <v>184.1652205526635</v>
      </c>
      <c r="F324" s="11">
        <f>IFERROR(IF(PrestamoNo*PrestamoSi,PrincipalR,0), 0)</f>
        <v>0</v>
      </c>
      <c r="G324" s="11">
        <f>IFERROR(IF(PrestamoNo*PrestamoSi,Amortizacion,0), 0)</f>
        <v>0</v>
      </c>
      <c r="H324" s="12">
        <f>IFERROR(IF(PrestamoNo*PrestamoSi,SUM(INDEX(Table1[Interés],1,1):Table1[[#This Row],[Interés]]),0), 0)</f>
        <v>1049.9132331598105</v>
      </c>
      <c r="I324" s="11">
        <f>IFERROR(IF(PrestamoNo*PrestamoSi,SaldoR,0), 0)</f>
        <v>-73403.474252482847</v>
      </c>
    </row>
    <row r="325" spans="2:9" ht="16.2" customHeight="1">
      <c r="B325" s="9" t="str">
        <f>IFERROR(IF(AND(PrestamoNo*PrestamoSi,NPagos&gt;=FilaPago),FilaPago,""), "")</f>
        <v/>
      </c>
      <c r="C325" s="10">
        <f>IFERROR(IF(PrestamoNo*PrestamoSi,FechaPago,FechaInicial), FechaInicial)</f>
        <v>55641</v>
      </c>
      <c r="D325" s="11">
        <f>IFERROR(IF(PrestamoNo*PrestamoSi,CapitalR,""), "")</f>
        <v>-73403.474252482847</v>
      </c>
      <c r="E325" s="11">
        <f>IFERROR(IF(PrestamoNo*PrestamoSi,PagoMensual,0), 0)</f>
        <v>184.1652205526635</v>
      </c>
      <c r="F325" s="11">
        <f>IFERROR(IF(PrestamoNo*PrestamoSi,PrincipalR,0), 0)</f>
        <v>0</v>
      </c>
      <c r="G325" s="11">
        <f>IFERROR(IF(PrestamoNo*PrestamoSi,Amortizacion,0), 0)</f>
        <v>0</v>
      </c>
      <c r="H325" s="12">
        <f>IFERROR(IF(PrestamoNo*PrestamoSi,SUM(INDEX(Table1[Interés],1,1):Table1[[#This Row],[Interés]]),0), 0)</f>
        <v>1049.9132331598105</v>
      </c>
      <c r="I325" s="11">
        <f>IFERROR(IF(PrestamoNo*PrestamoSi,SaldoR,0), 0)</f>
        <v>-73832.317720543797</v>
      </c>
    </row>
    <row r="326" spans="2:9" ht="16.2" customHeight="1">
      <c r="B326" s="9" t="str">
        <f>IFERROR(IF(AND(PrestamoNo*PrestamoSi,NPagos&gt;=FilaPago),FilaPago,""), "")</f>
        <v/>
      </c>
      <c r="C326" s="10">
        <f>IFERROR(IF(PrestamoNo*PrestamoSi,FechaPago,FechaInicial), FechaInicial)</f>
        <v>55672</v>
      </c>
      <c r="D326" s="11">
        <f>IFERROR(IF(PrestamoNo*PrestamoSi,CapitalR,""), "")</f>
        <v>-73832.317720543797</v>
      </c>
      <c r="E326" s="11">
        <f>IFERROR(IF(PrestamoNo*PrestamoSi,PagoMensual,0), 0)</f>
        <v>184.1652205526635</v>
      </c>
      <c r="F326" s="11">
        <f>IFERROR(IF(PrestamoNo*PrestamoSi,PrincipalR,0), 0)</f>
        <v>0</v>
      </c>
      <c r="G326" s="11">
        <f>IFERROR(IF(PrestamoNo*PrestamoSi,Amortizacion,0), 0)</f>
        <v>0</v>
      </c>
      <c r="H326" s="12">
        <f>IFERROR(IF(PrestamoNo*PrestamoSi,SUM(INDEX(Table1[Interés],1,1):Table1[[#This Row],[Interés]]),0), 0)</f>
        <v>1049.9132331598105</v>
      </c>
      <c r="I326" s="11">
        <f>IFERROR(IF(PrestamoNo*PrestamoSi,SaldoR,0), 0)</f>
        <v>-74262.590666831631</v>
      </c>
    </row>
    <row r="327" spans="2:9" ht="16.2" customHeight="1">
      <c r="B327" s="9" t="str">
        <f>IFERROR(IF(AND(PrestamoNo*PrestamoSi,NPagos&gt;=FilaPago),FilaPago,""), "")</f>
        <v/>
      </c>
      <c r="C327" s="10">
        <f>IFERROR(IF(PrestamoNo*PrestamoSi,FechaPago,FechaInicial), FechaInicial)</f>
        <v>55702</v>
      </c>
      <c r="D327" s="11">
        <f>IFERROR(IF(PrestamoNo*PrestamoSi,CapitalR,""), "")</f>
        <v>-74262.590666831631</v>
      </c>
      <c r="E327" s="11">
        <f>IFERROR(IF(PrestamoNo*PrestamoSi,PagoMensual,0), 0)</f>
        <v>184.1652205526635</v>
      </c>
      <c r="F327" s="11">
        <f>IFERROR(IF(PrestamoNo*PrestamoSi,PrincipalR,0), 0)</f>
        <v>0</v>
      </c>
      <c r="G327" s="11">
        <f>IFERROR(IF(PrestamoNo*PrestamoSi,Amortizacion,0), 0)</f>
        <v>0</v>
      </c>
      <c r="H327" s="12">
        <f>IFERROR(IF(PrestamoNo*PrestamoSi,SUM(INDEX(Table1[Interés],1,1):Table1[[#This Row],[Interés]]),0), 0)</f>
        <v>1049.9132331598105</v>
      </c>
      <c r="I327" s="11">
        <f>IFERROR(IF(PrestamoNo*PrestamoSi,SaldoR,0), 0)</f>
        <v>-74694.297856273697</v>
      </c>
    </row>
    <row r="328" spans="2:9" ht="16.2" customHeight="1">
      <c r="B328" s="9" t="str">
        <f>IFERROR(IF(AND(PrestamoNo*PrestamoSi,NPagos&gt;=FilaPago),FilaPago,""), "")</f>
        <v/>
      </c>
      <c r="C328" s="10">
        <f>IFERROR(IF(PrestamoNo*PrestamoSi,FechaPago,FechaInicial), FechaInicial)</f>
        <v>55733</v>
      </c>
      <c r="D328" s="11">
        <f>IFERROR(IF(PrestamoNo*PrestamoSi,CapitalR,""), "")</f>
        <v>-74694.297856273697</v>
      </c>
      <c r="E328" s="11">
        <f>IFERROR(IF(PrestamoNo*PrestamoSi,PagoMensual,0), 0)</f>
        <v>184.1652205526635</v>
      </c>
      <c r="F328" s="11">
        <f>IFERROR(IF(PrestamoNo*PrestamoSi,PrincipalR,0), 0)</f>
        <v>0</v>
      </c>
      <c r="G328" s="11">
        <f>IFERROR(IF(PrestamoNo*PrestamoSi,Amortizacion,0), 0)</f>
        <v>0</v>
      </c>
      <c r="H328" s="12">
        <f>IFERROR(IF(PrestamoNo*PrestamoSi,SUM(INDEX(Table1[Interés],1,1):Table1[[#This Row],[Interés]]),0), 0)</f>
        <v>1049.9132331598105</v>
      </c>
      <c r="I328" s="11">
        <f>IFERROR(IF(PrestamoNo*PrestamoSi,SaldoR,0), 0)</f>
        <v>-75127.444069680641</v>
      </c>
    </row>
    <row r="329" spans="2:9" ht="16.2" customHeight="1">
      <c r="B329" s="9" t="str">
        <f>IFERROR(IF(AND(PrestamoNo*PrestamoSi,NPagos&gt;=FilaPago),FilaPago,""), "")</f>
        <v/>
      </c>
      <c r="C329" s="10">
        <f>IFERROR(IF(PrestamoNo*PrestamoSi,FechaPago,FechaInicial), FechaInicial)</f>
        <v>55764</v>
      </c>
      <c r="D329" s="11">
        <f>IFERROR(IF(PrestamoNo*PrestamoSi,CapitalR,""), "")</f>
        <v>-75127.444069680641</v>
      </c>
      <c r="E329" s="11">
        <f>IFERROR(IF(PrestamoNo*PrestamoSi,PagoMensual,0), 0)</f>
        <v>184.1652205526635</v>
      </c>
      <c r="F329" s="11">
        <f>IFERROR(IF(PrestamoNo*PrestamoSi,PrincipalR,0), 0)</f>
        <v>0</v>
      </c>
      <c r="G329" s="11">
        <f>IFERROR(IF(PrestamoNo*PrestamoSi,Amortizacion,0), 0)</f>
        <v>0</v>
      </c>
      <c r="H329" s="12">
        <f>IFERROR(IF(PrestamoNo*PrestamoSi,SUM(INDEX(Table1[Interés],1,1):Table1[[#This Row],[Interés]]),0), 0)</f>
        <v>1049.9132331598105</v>
      </c>
      <c r="I329" s="11">
        <f>IFERROR(IF(PrestamoNo*PrestamoSi,SaldoR,0), 0)</f>
        <v>-75562.034103798927</v>
      </c>
    </row>
    <row r="330" spans="2:9" ht="16.2" customHeight="1">
      <c r="B330" s="9" t="str">
        <f>IFERROR(IF(AND(PrestamoNo*PrestamoSi,NPagos&gt;=FilaPago),FilaPago,""), "")</f>
        <v/>
      </c>
      <c r="C330" s="10">
        <f>IFERROR(IF(PrestamoNo*PrestamoSi,FechaPago,FechaInicial), FechaInicial)</f>
        <v>55794</v>
      </c>
      <c r="D330" s="11">
        <f>IFERROR(IF(PrestamoNo*PrestamoSi,CapitalR,""), "")</f>
        <v>-75562.034103798927</v>
      </c>
      <c r="E330" s="11">
        <f>IFERROR(IF(PrestamoNo*PrestamoSi,PagoMensual,0), 0)</f>
        <v>184.1652205526635</v>
      </c>
      <c r="F330" s="11">
        <f>IFERROR(IF(PrestamoNo*PrestamoSi,PrincipalR,0), 0)</f>
        <v>0</v>
      </c>
      <c r="G330" s="11">
        <f>IFERROR(IF(PrestamoNo*PrestamoSi,Amortizacion,0), 0)</f>
        <v>0</v>
      </c>
      <c r="H330" s="12">
        <f>IFERROR(IF(PrestamoNo*PrestamoSi,SUM(INDEX(Table1[Interés],1,1):Table1[[#This Row],[Interés]]),0), 0)</f>
        <v>1049.9132331598105</v>
      </c>
      <c r="I330" s="11">
        <f>IFERROR(IF(PrestamoNo*PrestamoSi,SaldoR,0), 0)</f>
        <v>-75998.07277136427</v>
      </c>
    </row>
    <row r="331" spans="2:9" ht="16.2" customHeight="1">
      <c r="B331" s="9" t="str">
        <f>IFERROR(IF(AND(PrestamoNo*PrestamoSi,NPagos&gt;=FilaPago),FilaPago,""), "")</f>
        <v/>
      </c>
      <c r="C331" s="10">
        <f>IFERROR(IF(PrestamoNo*PrestamoSi,FechaPago,FechaInicial), FechaInicial)</f>
        <v>55825</v>
      </c>
      <c r="D331" s="11">
        <f>IFERROR(IF(PrestamoNo*PrestamoSi,CapitalR,""), "")</f>
        <v>-75998.07277136427</v>
      </c>
      <c r="E331" s="11">
        <f>IFERROR(IF(PrestamoNo*PrestamoSi,PagoMensual,0), 0)</f>
        <v>184.1652205526635</v>
      </c>
      <c r="F331" s="11">
        <f>IFERROR(IF(PrestamoNo*PrestamoSi,PrincipalR,0), 0)</f>
        <v>0</v>
      </c>
      <c r="G331" s="11">
        <f>IFERROR(IF(PrestamoNo*PrestamoSi,Amortizacion,0), 0)</f>
        <v>0</v>
      </c>
      <c r="H331" s="12">
        <f>IFERROR(IF(PrestamoNo*PrestamoSi,SUM(INDEX(Table1[Interés],1,1):Table1[[#This Row],[Interés]]),0), 0)</f>
        <v>1049.9132331598105</v>
      </c>
      <c r="I331" s="11">
        <f>IFERROR(IF(PrestamoNo*PrestamoSi,SaldoR,0), 0)</f>
        <v>-76435.564901154823</v>
      </c>
    </row>
    <row r="332" spans="2:9" ht="16.2" customHeight="1">
      <c r="B332" s="9" t="str">
        <f>IFERROR(IF(AND(PrestamoNo*PrestamoSi,NPagos&gt;=FilaPago),FilaPago,""), "")</f>
        <v/>
      </c>
      <c r="C332" s="10">
        <f>IFERROR(IF(PrestamoNo*PrestamoSi,FechaPago,FechaInicial), FechaInicial)</f>
        <v>55855</v>
      </c>
      <c r="D332" s="11">
        <f>IFERROR(IF(PrestamoNo*PrestamoSi,CapitalR,""), "")</f>
        <v>-76435.564901154823</v>
      </c>
      <c r="E332" s="11">
        <f>IFERROR(IF(PrestamoNo*PrestamoSi,PagoMensual,0), 0)</f>
        <v>184.1652205526635</v>
      </c>
      <c r="F332" s="11">
        <f>IFERROR(IF(PrestamoNo*PrestamoSi,PrincipalR,0), 0)</f>
        <v>0</v>
      </c>
      <c r="G332" s="11">
        <f>IFERROR(IF(PrestamoNo*PrestamoSi,Amortizacion,0), 0)</f>
        <v>0</v>
      </c>
      <c r="H332" s="12">
        <f>IFERROR(IF(PrestamoNo*PrestamoSi,SUM(INDEX(Table1[Interés],1,1):Table1[[#This Row],[Interés]]),0), 0)</f>
        <v>1049.9132331598105</v>
      </c>
      <c r="I332" s="11">
        <f>IFERROR(IF(PrestamoNo*PrestamoSi,SaldoR,0), 0)</f>
        <v>-76874.515338044701</v>
      </c>
    </row>
    <row r="333" spans="2:9" ht="16.2" customHeight="1">
      <c r="B333" s="9" t="str">
        <f>IFERROR(IF(AND(PrestamoNo*PrestamoSi,NPagos&gt;=FilaPago),FilaPago,""), "")</f>
        <v/>
      </c>
      <c r="C333" s="10">
        <f>IFERROR(IF(PrestamoNo*PrestamoSi,FechaPago,FechaInicial), FechaInicial)</f>
        <v>55886</v>
      </c>
      <c r="D333" s="11">
        <f>IFERROR(IF(PrestamoNo*PrestamoSi,CapitalR,""), "")</f>
        <v>-76874.515338044701</v>
      </c>
      <c r="E333" s="11">
        <f>IFERROR(IF(PrestamoNo*PrestamoSi,PagoMensual,0), 0)</f>
        <v>184.1652205526635</v>
      </c>
      <c r="F333" s="11">
        <f>IFERROR(IF(PrestamoNo*PrestamoSi,PrincipalR,0), 0)</f>
        <v>0</v>
      </c>
      <c r="G333" s="11">
        <f>IFERROR(IF(PrestamoNo*PrestamoSi,Amortizacion,0), 0)</f>
        <v>0</v>
      </c>
      <c r="H333" s="12">
        <f>IFERROR(IF(PrestamoNo*PrestamoSi,SUM(INDEX(Table1[Interés],1,1):Table1[[#This Row],[Interés]]),0), 0)</f>
        <v>1049.9132331598105</v>
      </c>
      <c r="I333" s="11">
        <f>IFERROR(IF(PrestamoNo*PrestamoSi,SaldoR,0), 0)</f>
        <v>-77314.928943057545</v>
      </c>
    </row>
    <row r="334" spans="2:9" ht="16.2" customHeight="1">
      <c r="B334" s="9" t="str">
        <f>IFERROR(IF(AND(PrestamoNo*PrestamoSi,NPagos&gt;=FilaPago),FilaPago,""), "")</f>
        <v/>
      </c>
      <c r="C334" s="10">
        <f>IFERROR(IF(PrestamoNo*PrestamoSi,FechaPago,FechaInicial), FechaInicial)</f>
        <v>55917</v>
      </c>
      <c r="D334" s="11">
        <f>IFERROR(IF(PrestamoNo*PrestamoSi,CapitalR,""), "")</f>
        <v>-77314.928943057545</v>
      </c>
      <c r="E334" s="11">
        <f>IFERROR(IF(PrestamoNo*PrestamoSi,PagoMensual,0), 0)</f>
        <v>184.1652205526635</v>
      </c>
      <c r="F334" s="11">
        <f>IFERROR(IF(PrestamoNo*PrestamoSi,PrincipalR,0), 0)</f>
        <v>0</v>
      </c>
      <c r="G334" s="11">
        <f>IFERROR(IF(PrestamoNo*PrestamoSi,Amortizacion,0), 0)</f>
        <v>0</v>
      </c>
      <c r="H334" s="12">
        <f>IFERROR(IF(PrestamoNo*PrestamoSi,SUM(INDEX(Table1[Interés],1,1):Table1[[#This Row],[Interés]]),0), 0)</f>
        <v>1049.9132331598105</v>
      </c>
      <c r="I334" s="11">
        <f>IFERROR(IF(PrestamoNo*PrestamoSi,SaldoR,0), 0)</f>
        <v>-77756.810593420378</v>
      </c>
    </row>
    <row r="335" spans="2:9" ht="16.2" customHeight="1">
      <c r="B335" s="9" t="str">
        <f>IFERROR(IF(AND(PrestamoNo*PrestamoSi,NPagos&gt;=FilaPago),FilaPago,""), "")</f>
        <v/>
      </c>
      <c r="C335" s="10">
        <f>IFERROR(IF(PrestamoNo*PrestamoSi,FechaPago,FechaInicial), FechaInicial)</f>
        <v>55945</v>
      </c>
      <c r="D335" s="11">
        <f>IFERROR(IF(PrestamoNo*PrestamoSi,CapitalR,""), "")</f>
        <v>-77756.810593420378</v>
      </c>
      <c r="E335" s="11">
        <f>IFERROR(IF(PrestamoNo*PrestamoSi,PagoMensual,0), 0)</f>
        <v>184.1652205526635</v>
      </c>
      <c r="F335" s="11">
        <f>IFERROR(IF(PrestamoNo*PrestamoSi,PrincipalR,0), 0)</f>
        <v>0</v>
      </c>
      <c r="G335" s="11">
        <f>IFERROR(IF(PrestamoNo*PrestamoSi,Amortizacion,0), 0)</f>
        <v>0</v>
      </c>
      <c r="H335" s="12">
        <f>IFERROR(IF(PrestamoNo*PrestamoSi,SUM(INDEX(Table1[Interés],1,1):Table1[[#This Row],[Interés]]),0), 0)</f>
        <v>1049.9132331598105</v>
      </c>
      <c r="I335" s="11">
        <f>IFERROR(IF(PrestamoNo*PrestamoSi,SaldoR,0), 0)</f>
        <v>-78200.165182617769</v>
      </c>
    </row>
    <row r="336" spans="2:9" ht="16.2" customHeight="1">
      <c r="B336" s="9" t="str">
        <f>IFERROR(IF(AND(PrestamoNo*PrestamoSi,NPagos&gt;=FilaPago),FilaPago,""), "")</f>
        <v/>
      </c>
      <c r="C336" s="10">
        <f>IFERROR(IF(PrestamoNo*PrestamoSi,FechaPago,FechaInicial), FechaInicial)</f>
        <v>55976</v>
      </c>
      <c r="D336" s="11">
        <f>IFERROR(IF(PrestamoNo*PrestamoSi,CapitalR,""), "")</f>
        <v>-78200.165182617769</v>
      </c>
      <c r="E336" s="11">
        <f>IFERROR(IF(PrestamoNo*PrestamoSi,PagoMensual,0), 0)</f>
        <v>184.1652205526635</v>
      </c>
      <c r="F336" s="11">
        <f>IFERROR(IF(PrestamoNo*PrestamoSi,PrincipalR,0), 0)</f>
        <v>0</v>
      </c>
      <c r="G336" s="11">
        <f>IFERROR(IF(PrestamoNo*PrestamoSi,Amortizacion,0), 0)</f>
        <v>0</v>
      </c>
      <c r="H336" s="12">
        <f>IFERROR(IF(PrestamoNo*PrestamoSi,SUM(INDEX(Table1[Interés],1,1):Table1[[#This Row],[Interés]]),0), 0)</f>
        <v>1049.9132331598105</v>
      </c>
      <c r="I336" s="11">
        <f>IFERROR(IF(PrestamoNo*PrestamoSi,SaldoR,0), 0)</f>
        <v>-78644.997620445865</v>
      </c>
    </row>
    <row r="337" spans="2:9" ht="16.2" customHeight="1">
      <c r="B337" s="9" t="str">
        <f>IFERROR(IF(AND(PrestamoNo*PrestamoSi,NPagos&gt;=FilaPago),FilaPago,""), "")</f>
        <v/>
      </c>
      <c r="C337" s="10">
        <f>IFERROR(IF(PrestamoNo*PrestamoSi,FechaPago,FechaInicial), FechaInicial)</f>
        <v>56006</v>
      </c>
      <c r="D337" s="11">
        <f>IFERROR(IF(PrestamoNo*PrestamoSi,CapitalR,""), "")</f>
        <v>-78644.997620445865</v>
      </c>
      <c r="E337" s="11">
        <f>IFERROR(IF(PrestamoNo*PrestamoSi,PagoMensual,0), 0)</f>
        <v>184.1652205526635</v>
      </c>
      <c r="F337" s="11">
        <f>IFERROR(IF(PrestamoNo*PrestamoSi,PrincipalR,0), 0)</f>
        <v>0</v>
      </c>
      <c r="G337" s="11">
        <f>IFERROR(IF(PrestamoNo*PrestamoSi,Amortizacion,0), 0)</f>
        <v>0</v>
      </c>
      <c r="H337" s="12">
        <f>IFERROR(IF(PrestamoNo*PrestamoSi,SUM(INDEX(Table1[Interés],1,1):Table1[[#This Row],[Interés]]),0), 0)</f>
        <v>1049.9132331598105</v>
      </c>
      <c r="I337" s="11">
        <f>IFERROR(IF(PrestamoNo*PrestamoSi,SaldoR,0), 0)</f>
        <v>-79091.31283306671</v>
      </c>
    </row>
    <row r="338" spans="2:9" ht="16.2" customHeight="1">
      <c r="B338" s="9" t="str">
        <f>IFERROR(IF(AND(PrestamoNo*PrestamoSi,NPagos&gt;=FilaPago),FilaPago,""), "")</f>
        <v/>
      </c>
      <c r="C338" s="10">
        <f>IFERROR(IF(PrestamoNo*PrestamoSi,FechaPago,FechaInicial), FechaInicial)</f>
        <v>56037</v>
      </c>
      <c r="D338" s="11">
        <f>IFERROR(IF(PrestamoNo*PrestamoSi,CapitalR,""), "")</f>
        <v>-79091.31283306671</v>
      </c>
      <c r="E338" s="11">
        <f>IFERROR(IF(PrestamoNo*PrestamoSi,PagoMensual,0), 0)</f>
        <v>184.1652205526635</v>
      </c>
      <c r="F338" s="11">
        <f>IFERROR(IF(PrestamoNo*PrestamoSi,PrincipalR,0), 0)</f>
        <v>0</v>
      </c>
      <c r="G338" s="11">
        <f>IFERROR(IF(PrestamoNo*PrestamoSi,Amortizacion,0), 0)</f>
        <v>0</v>
      </c>
      <c r="H338" s="12">
        <f>IFERROR(IF(PrestamoNo*PrestamoSi,SUM(INDEX(Table1[Interés],1,1):Table1[[#This Row],[Interés]]),0), 0)</f>
        <v>1049.9132331598105</v>
      </c>
      <c r="I338" s="11">
        <f>IFERROR(IF(PrestamoNo*PrestamoSi,SaldoR,0), 0)</f>
        <v>-79539.115763062931</v>
      </c>
    </row>
    <row r="339" spans="2:9" ht="16.2" customHeight="1">
      <c r="B339" s="9" t="str">
        <f>IFERROR(IF(AND(PrestamoNo*PrestamoSi,NPagos&gt;=FilaPago),FilaPago,""), "")</f>
        <v/>
      </c>
      <c r="C339" s="10">
        <f>IFERROR(IF(PrestamoNo*PrestamoSi,FechaPago,FechaInicial), FechaInicial)</f>
        <v>56067</v>
      </c>
      <c r="D339" s="11">
        <f>IFERROR(IF(PrestamoNo*PrestamoSi,CapitalR,""), "")</f>
        <v>-79539.115763062931</v>
      </c>
      <c r="E339" s="11">
        <f>IFERROR(IF(PrestamoNo*PrestamoSi,PagoMensual,0), 0)</f>
        <v>184.1652205526635</v>
      </c>
      <c r="F339" s="11">
        <f>IFERROR(IF(PrestamoNo*PrestamoSi,PrincipalR,0), 0)</f>
        <v>0</v>
      </c>
      <c r="G339" s="11">
        <f>IFERROR(IF(PrestamoNo*PrestamoSi,Amortizacion,0), 0)</f>
        <v>0</v>
      </c>
      <c r="H339" s="12">
        <f>IFERROR(IF(PrestamoNo*PrestamoSi,SUM(INDEX(Table1[Interés],1,1):Table1[[#This Row],[Interés]]),0), 0)</f>
        <v>1049.9132331598105</v>
      </c>
      <c r="I339" s="11">
        <f>IFERROR(IF(PrestamoNo*PrestamoSi,SaldoR,0), 0)</f>
        <v>-79988.411369492445</v>
      </c>
    </row>
    <row r="340" spans="2:9" ht="16.2" customHeight="1">
      <c r="B340" s="9" t="str">
        <f>IFERROR(IF(AND(PrestamoNo*PrestamoSi,NPagos&gt;=FilaPago),FilaPago,""), "")</f>
        <v/>
      </c>
      <c r="C340" s="10">
        <f>IFERROR(IF(PrestamoNo*PrestamoSi,FechaPago,FechaInicial), FechaInicial)</f>
        <v>56098</v>
      </c>
      <c r="D340" s="11">
        <f>IFERROR(IF(PrestamoNo*PrestamoSi,CapitalR,""), "")</f>
        <v>-79988.411369492445</v>
      </c>
      <c r="E340" s="11">
        <f>IFERROR(IF(PrestamoNo*PrestamoSi,PagoMensual,0), 0)</f>
        <v>184.1652205526635</v>
      </c>
      <c r="F340" s="11">
        <f>IFERROR(IF(PrestamoNo*PrestamoSi,PrincipalR,0), 0)</f>
        <v>0</v>
      </c>
      <c r="G340" s="11">
        <f>IFERROR(IF(PrestamoNo*PrestamoSi,Amortizacion,0), 0)</f>
        <v>0</v>
      </c>
      <c r="H340" s="12">
        <f>IFERROR(IF(PrestamoNo*PrestamoSi,SUM(INDEX(Table1[Interés],1,1):Table1[[#This Row],[Interés]]),0), 0)</f>
        <v>1049.9132331598105</v>
      </c>
      <c r="I340" s="11">
        <f>IFERROR(IF(PrestamoNo*PrestamoSi,SaldoR,0), 0)</f>
        <v>-80439.204627943458</v>
      </c>
    </row>
    <row r="341" spans="2:9" ht="16.2" customHeight="1">
      <c r="B341" s="9" t="str">
        <f>IFERROR(IF(AND(PrestamoNo*PrestamoSi,NPagos&gt;=FilaPago),FilaPago,""), "")</f>
        <v/>
      </c>
      <c r="C341" s="10">
        <f>IFERROR(IF(PrestamoNo*PrestamoSi,FechaPago,FechaInicial), FechaInicial)</f>
        <v>56129</v>
      </c>
      <c r="D341" s="11">
        <f>IFERROR(IF(PrestamoNo*PrestamoSi,CapitalR,""), "")</f>
        <v>-80439.204627943458</v>
      </c>
      <c r="E341" s="11">
        <f>IFERROR(IF(PrestamoNo*PrestamoSi,PagoMensual,0), 0)</f>
        <v>184.1652205526635</v>
      </c>
      <c r="F341" s="11">
        <f>IFERROR(IF(PrestamoNo*PrestamoSi,PrincipalR,0), 0)</f>
        <v>0</v>
      </c>
      <c r="G341" s="11">
        <f>IFERROR(IF(PrestamoNo*PrestamoSi,Amortizacion,0), 0)</f>
        <v>0</v>
      </c>
      <c r="H341" s="12">
        <f>IFERROR(IF(PrestamoNo*PrestamoSi,SUM(INDEX(Table1[Interés],1,1):Table1[[#This Row],[Interés]]),0), 0)</f>
        <v>1049.9132331598105</v>
      </c>
      <c r="I341" s="11">
        <f>IFERROR(IF(PrestamoNo*PrestamoSi,SaldoR,0), 0)</f>
        <v>-80891.500530589285</v>
      </c>
    </row>
    <row r="342" spans="2:9" ht="16.2" customHeight="1">
      <c r="B342" s="9" t="str">
        <f>IFERROR(IF(AND(PrestamoNo*PrestamoSi,NPagos&gt;=FilaPago),FilaPago,""), "")</f>
        <v/>
      </c>
      <c r="C342" s="10">
        <f>IFERROR(IF(PrestamoNo*PrestamoSi,FechaPago,FechaInicial), FechaInicial)</f>
        <v>56159</v>
      </c>
      <c r="D342" s="11">
        <f>IFERROR(IF(PrestamoNo*PrestamoSi,CapitalR,""), "")</f>
        <v>-80891.500530589285</v>
      </c>
      <c r="E342" s="11">
        <f>IFERROR(IF(PrestamoNo*PrestamoSi,PagoMensual,0), 0)</f>
        <v>184.1652205526635</v>
      </c>
      <c r="F342" s="11">
        <f>IFERROR(IF(PrestamoNo*PrestamoSi,PrincipalR,0), 0)</f>
        <v>0</v>
      </c>
      <c r="G342" s="11">
        <f>IFERROR(IF(PrestamoNo*PrestamoSi,Amortizacion,0), 0)</f>
        <v>0</v>
      </c>
      <c r="H342" s="12">
        <f>IFERROR(IF(PrestamoNo*PrestamoSi,SUM(INDEX(Table1[Interés],1,1):Table1[[#This Row],[Interés]]),0), 0)</f>
        <v>1049.9132331598105</v>
      </c>
      <c r="I342" s="11">
        <f>IFERROR(IF(PrestamoNo*PrestamoSi,SaldoR,0), 0)</f>
        <v>-81345.304086243923</v>
      </c>
    </row>
    <row r="343" spans="2:9" ht="16.2" customHeight="1">
      <c r="B343" s="9" t="str">
        <f>IFERROR(IF(AND(PrestamoNo*PrestamoSi,NPagos&gt;=FilaPago),FilaPago,""), "")</f>
        <v/>
      </c>
      <c r="C343" s="10">
        <f>IFERROR(IF(PrestamoNo*PrestamoSi,FechaPago,FechaInicial), FechaInicial)</f>
        <v>56190</v>
      </c>
      <c r="D343" s="11">
        <f>IFERROR(IF(PrestamoNo*PrestamoSi,CapitalR,""), "")</f>
        <v>-81345.304086243923</v>
      </c>
      <c r="E343" s="11">
        <f>IFERROR(IF(PrestamoNo*PrestamoSi,PagoMensual,0), 0)</f>
        <v>184.1652205526635</v>
      </c>
      <c r="F343" s="11">
        <f>IFERROR(IF(PrestamoNo*PrestamoSi,PrincipalR,0), 0)</f>
        <v>0</v>
      </c>
      <c r="G343" s="11">
        <f>IFERROR(IF(PrestamoNo*PrestamoSi,Amortizacion,0), 0)</f>
        <v>0</v>
      </c>
      <c r="H343" s="12">
        <f>IFERROR(IF(PrestamoNo*PrestamoSi,SUM(INDEX(Table1[Interés],1,1):Table1[[#This Row],[Interés]]),0), 0)</f>
        <v>1049.9132331598105</v>
      </c>
      <c r="I343" s="11">
        <f>IFERROR(IF(PrestamoNo*PrestamoSi,SaldoR,0), 0)</f>
        <v>-81800.620320417394</v>
      </c>
    </row>
    <row r="344" spans="2:9" ht="16.2" customHeight="1">
      <c r="B344" s="9" t="str">
        <f>IFERROR(IF(AND(PrestamoNo*PrestamoSi,NPagos&gt;=FilaPago),FilaPago,""), "")</f>
        <v/>
      </c>
      <c r="C344" s="10">
        <f>IFERROR(IF(PrestamoNo*PrestamoSi,FechaPago,FechaInicial), FechaInicial)</f>
        <v>56220</v>
      </c>
      <c r="D344" s="11">
        <f>IFERROR(IF(PrestamoNo*PrestamoSi,CapitalR,""), "")</f>
        <v>-81800.620320417394</v>
      </c>
      <c r="E344" s="11">
        <f>IFERROR(IF(PrestamoNo*PrestamoSi,PagoMensual,0), 0)</f>
        <v>184.1652205526635</v>
      </c>
      <c r="F344" s="11">
        <f>IFERROR(IF(PrestamoNo*PrestamoSi,PrincipalR,0), 0)</f>
        <v>0</v>
      </c>
      <c r="G344" s="11">
        <f>IFERROR(IF(PrestamoNo*PrestamoSi,Amortizacion,0), 0)</f>
        <v>0</v>
      </c>
      <c r="H344" s="12">
        <f>IFERROR(IF(PrestamoNo*PrestamoSi,SUM(INDEX(Table1[Interés],1,1):Table1[[#This Row],[Interés]]),0), 0)</f>
        <v>1049.9132331598105</v>
      </c>
      <c r="I344" s="11">
        <f>IFERROR(IF(PrestamoNo*PrestamoSi,SaldoR,0), 0)</f>
        <v>-82257.454275371463</v>
      </c>
    </row>
    <row r="345" spans="2:9" ht="16.2" customHeight="1">
      <c r="B345" s="9" t="str">
        <f>IFERROR(IF(AND(PrestamoNo*PrestamoSi,NPagos&gt;=FilaPago),FilaPago,""), "")</f>
        <v/>
      </c>
      <c r="C345" s="10">
        <f>IFERROR(IF(PrestamoNo*PrestamoSi,FechaPago,FechaInicial), FechaInicial)</f>
        <v>56251</v>
      </c>
      <c r="D345" s="11">
        <f>IFERROR(IF(PrestamoNo*PrestamoSi,CapitalR,""), "")</f>
        <v>-82257.454275371463</v>
      </c>
      <c r="E345" s="11">
        <f>IFERROR(IF(PrestamoNo*PrestamoSi,PagoMensual,0), 0)</f>
        <v>184.1652205526635</v>
      </c>
      <c r="F345" s="11">
        <f>IFERROR(IF(PrestamoNo*PrestamoSi,PrincipalR,0), 0)</f>
        <v>0</v>
      </c>
      <c r="G345" s="11">
        <f>IFERROR(IF(PrestamoNo*PrestamoSi,Amortizacion,0), 0)</f>
        <v>0</v>
      </c>
      <c r="H345" s="12">
        <f>IFERROR(IF(PrestamoNo*PrestamoSi,SUM(INDEX(Table1[Interés],1,1):Table1[[#This Row],[Interés]]),0), 0)</f>
        <v>1049.9132331598105</v>
      </c>
      <c r="I345" s="11">
        <f>IFERROR(IF(PrestamoNo*PrestamoSi,SaldoR,0), 0)</f>
        <v>-82715.811010175399</v>
      </c>
    </row>
    <row r="346" spans="2:9" ht="16.2" customHeight="1">
      <c r="B346" s="9" t="str">
        <f>IFERROR(IF(AND(PrestamoNo*PrestamoSi,NPagos&gt;=FilaPago),FilaPago,""), "")</f>
        <v/>
      </c>
      <c r="C346" s="10">
        <f>IFERROR(IF(PrestamoNo*PrestamoSi,FechaPago,FechaInicial), FechaInicial)</f>
        <v>56282</v>
      </c>
      <c r="D346" s="11">
        <f>IFERROR(IF(PrestamoNo*PrestamoSi,CapitalR,""), "")</f>
        <v>-82715.811010175399</v>
      </c>
      <c r="E346" s="11">
        <f>IFERROR(IF(PrestamoNo*PrestamoSi,PagoMensual,0), 0)</f>
        <v>184.1652205526635</v>
      </c>
      <c r="F346" s="11">
        <f>IFERROR(IF(PrestamoNo*PrestamoSi,PrincipalR,0), 0)</f>
        <v>0</v>
      </c>
      <c r="G346" s="11">
        <f>IFERROR(IF(PrestamoNo*PrestamoSi,Amortizacion,0), 0)</f>
        <v>0</v>
      </c>
      <c r="H346" s="12">
        <f>IFERROR(IF(PrestamoNo*PrestamoSi,SUM(INDEX(Table1[Interés],1,1):Table1[[#This Row],[Interés]]),0), 0)</f>
        <v>1049.9132331598105</v>
      </c>
      <c r="I346" s="11">
        <f>IFERROR(IF(PrestamoNo*PrestamoSi,SaldoR,0), 0)</f>
        <v>-83175.695600761974</v>
      </c>
    </row>
    <row r="347" spans="2:9" ht="16.2" customHeight="1">
      <c r="B347" s="9" t="str">
        <f>IFERROR(IF(AND(PrestamoNo*PrestamoSi,NPagos&gt;=FilaPago),FilaPago,""), "")</f>
        <v/>
      </c>
      <c r="C347" s="10">
        <f>IFERROR(IF(PrestamoNo*PrestamoSi,FechaPago,FechaInicial), FechaInicial)</f>
        <v>56310</v>
      </c>
      <c r="D347" s="11">
        <f>IFERROR(IF(PrestamoNo*PrestamoSi,CapitalR,""), "")</f>
        <v>-83175.695600761974</v>
      </c>
      <c r="E347" s="11">
        <f>IFERROR(IF(PrestamoNo*PrestamoSi,PagoMensual,0), 0)</f>
        <v>184.1652205526635</v>
      </c>
      <c r="F347" s="11">
        <f>IFERROR(IF(PrestamoNo*PrestamoSi,PrincipalR,0), 0)</f>
        <v>0</v>
      </c>
      <c r="G347" s="11">
        <f>IFERROR(IF(PrestamoNo*PrestamoSi,Amortizacion,0), 0)</f>
        <v>0</v>
      </c>
      <c r="H347" s="12">
        <f>IFERROR(IF(PrestamoNo*PrestamoSi,SUM(INDEX(Table1[Interés],1,1):Table1[[#This Row],[Interés]]),0), 0)</f>
        <v>1049.9132331598105</v>
      </c>
      <c r="I347" s="11">
        <f>IFERROR(IF(PrestamoNo*PrestamoSi,SaldoR,0), 0)</f>
        <v>-83637.113139983878</v>
      </c>
    </row>
    <row r="348" spans="2:9" ht="16.2" customHeight="1">
      <c r="B348" s="9" t="str">
        <f>IFERROR(IF(AND(PrestamoNo*PrestamoSi,NPagos&gt;=FilaPago),FilaPago,""), "")</f>
        <v/>
      </c>
      <c r="C348" s="10">
        <f>IFERROR(IF(PrestamoNo*PrestamoSi,FechaPago,FechaInicial), FechaInicial)</f>
        <v>56341</v>
      </c>
      <c r="D348" s="11">
        <f>IFERROR(IF(PrestamoNo*PrestamoSi,CapitalR,""), "")</f>
        <v>-83637.113139983878</v>
      </c>
      <c r="E348" s="11">
        <f>IFERROR(IF(PrestamoNo*PrestamoSi,PagoMensual,0), 0)</f>
        <v>184.1652205526635</v>
      </c>
      <c r="F348" s="11">
        <f>IFERROR(IF(PrestamoNo*PrestamoSi,PrincipalR,0), 0)</f>
        <v>0</v>
      </c>
      <c r="G348" s="11">
        <f>IFERROR(IF(PrestamoNo*PrestamoSi,Amortizacion,0), 0)</f>
        <v>0</v>
      </c>
      <c r="H348" s="12">
        <f>IFERROR(IF(PrestamoNo*PrestamoSi,SUM(INDEX(Table1[Interés],1,1):Table1[[#This Row],[Interés]]),0), 0)</f>
        <v>1049.9132331598105</v>
      </c>
      <c r="I348" s="11">
        <f>IFERROR(IF(PrestamoNo*PrestamoSi,SaldoR,0), 0)</f>
        <v>-84100.06873766979</v>
      </c>
    </row>
    <row r="349" spans="2:9" ht="16.2" customHeight="1">
      <c r="B349" s="9" t="str">
        <f>IFERROR(IF(AND(PrestamoNo*PrestamoSi,NPagos&gt;=FilaPago),FilaPago,""), "")</f>
        <v/>
      </c>
      <c r="C349" s="10">
        <f>IFERROR(IF(PrestamoNo*PrestamoSi,FechaPago,FechaInicial), FechaInicial)</f>
        <v>56371</v>
      </c>
      <c r="D349" s="11">
        <f>IFERROR(IF(PrestamoNo*PrestamoSi,CapitalR,""), "")</f>
        <v>-84100.06873766979</v>
      </c>
      <c r="E349" s="11">
        <f>IFERROR(IF(PrestamoNo*PrestamoSi,PagoMensual,0), 0)</f>
        <v>184.1652205526635</v>
      </c>
      <c r="F349" s="11">
        <f>IFERROR(IF(PrestamoNo*PrestamoSi,PrincipalR,0), 0)</f>
        <v>0</v>
      </c>
      <c r="G349" s="11">
        <f>IFERROR(IF(PrestamoNo*PrestamoSi,Amortizacion,0), 0)</f>
        <v>0</v>
      </c>
      <c r="H349" s="12">
        <f>IFERROR(IF(PrestamoNo*PrestamoSi,SUM(INDEX(Table1[Interés],1,1):Table1[[#This Row],[Interés]]),0), 0)</f>
        <v>1049.9132331598105</v>
      </c>
      <c r="I349" s="11">
        <f>IFERROR(IF(PrestamoNo*PrestamoSi,SaldoR,0), 0)</f>
        <v>-84564.567520681405</v>
      </c>
    </row>
    <row r="350" spans="2:9" ht="16.2" customHeight="1">
      <c r="B350" s="9" t="str">
        <f>IFERROR(IF(AND(PrestamoNo*PrestamoSi,NPagos&gt;=FilaPago),FilaPago,""), "")</f>
        <v/>
      </c>
      <c r="C350" s="10">
        <f>IFERROR(IF(PrestamoNo*PrestamoSi,FechaPago,FechaInicial), FechaInicial)</f>
        <v>56402</v>
      </c>
      <c r="D350" s="11">
        <f>IFERROR(IF(PrestamoNo*PrestamoSi,CapitalR,""), "")</f>
        <v>-84564.567520681405</v>
      </c>
      <c r="E350" s="11">
        <f>IFERROR(IF(PrestamoNo*PrestamoSi,PagoMensual,0), 0)</f>
        <v>184.1652205526635</v>
      </c>
      <c r="F350" s="11">
        <f>IFERROR(IF(PrestamoNo*PrestamoSi,PrincipalR,0), 0)</f>
        <v>0</v>
      </c>
      <c r="G350" s="11">
        <f>IFERROR(IF(PrestamoNo*PrestamoSi,Amortizacion,0), 0)</f>
        <v>0</v>
      </c>
      <c r="H350" s="12">
        <f>IFERROR(IF(PrestamoNo*PrestamoSi,SUM(INDEX(Table1[Interés],1,1):Table1[[#This Row],[Interés]]),0), 0)</f>
        <v>1049.9132331598105</v>
      </c>
      <c r="I350" s="11">
        <f>IFERROR(IF(PrestamoNo*PrestamoSi,SaldoR,0), 0)</f>
        <v>-85030.614632969664</v>
      </c>
    </row>
    <row r="351" spans="2:9" ht="16.2" customHeight="1">
      <c r="B351" s="9" t="str">
        <f>IFERROR(IF(AND(PrestamoNo*PrestamoSi,NPagos&gt;=FilaPago),FilaPago,""), "")</f>
        <v/>
      </c>
      <c r="C351" s="10">
        <f>IFERROR(IF(PrestamoNo*PrestamoSi,FechaPago,FechaInicial), FechaInicial)</f>
        <v>56432</v>
      </c>
      <c r="D351" s="11">
        <f>IFERROR(IF(PrestamoNo*PrestamoSi,CapitalR,""), "")</f>
        <v>-85030.614632969664</v>
      </c>
      <c r="E351" s="11">
        <f>IFERROR(IF(PrestamoNo*PrestamoSi,PagoMensual,0), 0)</f>
        <v>184.1652205526635</v>
      </c>
      <c r="F351" s="11">
        <f>IFERROR(IF(PrestamoNo*PrestamoSi,PrincipalR,0), 0)</f>
        <v>0</v>
      </c>
      <c r="G351" s="11">
        <f>IFERROR(IF(PrestamoNo*PrestamoSi,Amortizacion,0), 0)</f>
        <v>0</v>
      </c>
      <c r="H351" s="12">
        <f>IFERROR(IF(PrestamoNo*PrestamoSi,SUM(INDEX(Table1[Interés],1,1):Table1[[#This Row],[Interés]]),0), 0)</f>
        <v>1049.9132331598105</v>
      </c>
      <c r="I351" s="11">
        <f>IFERROR(IF(PrestamoNo*PrestamoSi,SaldoR,0), 0)</f>
        <v>-85498.215235632233</v>
      </c>
    </row>
    <row r="352" spans="2:9" ht="16.2" customHeight="1">
      <c r="B352" s="9" t="str">
        <f>IFERROR(IF(AND(PrestamoNo*PrestamoSi,NPagos&gt;=FilaPago),FilaPago,""), "")</f>
        <v/>
      </c>
      <c r="C352" s="10">
        <f>IFERROR(IF(PrestamoNo*PrestamoSi,FechaPago,FechaInicial), FechaInicial)</f>
        <v>56463</v>
      </c>
      <c r="D352" s="11">
        <f>IFERROR(IF(PrestamoNo*PrestamoSi,CapitalR,""), "")</f>
        <v>-85498.215235632233</v>
      </c>
      <c r="E352" s="11">
        <f>IFERROR(IF(PrestamoNo*PrestamoSi,PagoMensual,0), 0)</f>
        <v>184.1652205526635</v>
      </c>
      <c r="F352" s="11">
        <f>IFERROR(IF(PrestamoNo*PrestamoSi,PrincipalR,0), 0)</f>
        <v>0</v>
      </c>
      <c r="G352" s="11">
        <f>IFERROR(IF(PrestamoNo*PrestamoSi,Amortizacion,0), 0)</f>
        <v>0</v>
      </c>
      <c r="H352" s="12">
        <f>IFERROR(IF(PrestamoNo*PrestamoSi,SUM(INDEX(Table1[Interés],1,1):Table1[[#This Row],[Interés]]),0), 0)</f>
        <v>1049.9132331598105</v>
      </c>
      <c r="I352" s="11">
        <f>IFERROR(IF(PrestamoNo*PrestamoSi,SaldoR,0), 0)</f>
        <v>-85967.374506970373</v>
      </c>
    </row>
    <row r="353" spans="2:9" ht="16.2" customHeight="1">
      <c r="B353" s="9" t="str">
        <f>IFERROR(IF(AND(PrestamoNo*PrestamoSi,NPagos&gt;=FilaPago),FilaPago,""), "")</f>
        <v/>
      </c>
      <c r="C353" s="10">
        <f>IFERROR(IF(PrestamoNo*PrestamoSi,FechaPago,FechaInicial), FechaInicial)</f>
        <v>56494</v>
      </c>
      <c r="D353" s="11">
        <f>IFERROR(IF(PrestamoNo*PrestamoSi,CapitalR,""), "")</f>
        <v>-85967.374506970373</v>
      </c>
      <c r="E353" s="11">
        <f>IFERROR(IF(PrestamoNo*PrestamoSi,PagoMensual,0), 0)</f>
        <v>184.1652205526635</v>
      </c>
      <c r="F353" s="11">
        <f>IFERROR(IF(PrestamoNo*PrestamoSi,PrincipalR,0), 0)</f>
        <v>0</v>
      </c>
      <c r="G353" s="11">
        <f>IFERROR(IF(PrestamoNo*PrestamoSi,Amortizacion,0), 0)</f>
        <v>0</v>
      </c>
      <c r="H353" s="12">
        <f>IFERROR(IF(PrestamoNo*PrestamoSi,SUM(INDEX(Table1[Interés],1,1):Table1[[#This Row],[Interés]]),0), 0)</f>
        <v>1049.9132331598105</v>
      </c>
      <c r="I353" s="11">
        <f>IFERROR(IF(PrestamoNo*PrestamoSi,SaldoR,0), 0)</f>
        <v>-86438.097642546258</v>
      </c>
    </row>
    <row r="354" spans="2:9" ht="16.2" customHeight="1">
      <c r="B354" s="9" t="str">
        <f>IFERROR(IF(AND(PrestamoNo*PrestamoSi,NPagos&gt;=FilaPago),FilaPago,""), "")</f>
        <v/>
      </c>
      <c r="C354" s="10">
        <f>IFERROR(IF(PrestamoNo*PrestamoSi,FechaPago,FechaInicial), FechaInicial)</f>
        <v>56524</v>
      </c>
      <c r="D354" s="11">
        <f>IFERROR(IF(PrestamoNo*PrestamoSi,CapitalR,""), "")</f>
        <v>-86438.097642546258</v>
      </c>
      <c r="E354" s="11">
        <f>IFERROR(IF(PrestamoNo*PrestamoSi,PagoMensual,0), 0)</f>
        <v>184.1652205526635</v>
      </c>
      <c r="F354" s="11">
        <f>IFERROR(IF(PrestamoNo*PrestamoSi,PrincipalR,0), 0)</f>
        <v>0</v>
      </c>
      <c r="G354" s="11">
        <f>IFERROR(IF(PrestamoNo*PrestamoSi,Amortizacion,0), 0)</f>
        <v>0</v>
      </c>
      <c r="H354" s="12">
        <f>IFERROR(IF(PrestamoNo*PrestamoSi,SUM(INDEX(Table1[Interés],1,1):Table1[[#This Row],[Interés]]),0), 0)</f>
        <v>1049.9132331598105</v>
      </c>
      <c r="I354" s="11">
        <f>IFERROR(IF(PrestamoNo*PrestamoSi,SaldoR,0), 0)</f>
        <v>-86910.389855240734</v>
      </c>
    </row>
    <row r="355" spans="2:9" ht="16.2" customHeight="1">
      <c r="B355" s="9" t="str">
        <f>IFERROR(IF(AND(PrestamoNo*PrestamoSi,NPagos&gt;=FilaPago),FilaPago,""), "")</f>
        <v/>
      </c>
      <c r="C355" s="10">
        <f>IFERROR(IF(PrestamoNo*PrestamoSi,FechaPago,FechaInicial), FechaInicial)</f>
        <v>56555</v>
      </c>
      <c r="D355" s="11">
        <f>IFERROR(IF(PrestamoNo*PrestamoSi,CapitalR,""), "")</f>
        <v>-86910.389855240734</v>
      </c>
      <c r="E355" s="11">
        <f>IFERROR(IF(PrestamoNo*PrestamoSi,PagoMensual,0), 0)</f>
        <v>184.1652205526635</v>
      </c>
      <c r="F355" s="11">
        <f>IFERROR(IF(PrestamoNo*PrestamoSi,PrincipalR,0), 0)</f>
        <v>0</v>
      </c>
      <c r="G355" s="11">
        <f>IFERROR(IF(PrestamoNo*PrestamoSi,Amortizacion,0), 0)</f>
        <v>0</v>
      </c>
      <c r="H355" s="12">
        <f>IFERROR(IF(PrestamoNo*PrestamoSi,SUM(INDEX(Table1[Interés],1,1):Table1[[#This Row],[Interés]]),0), 0)</f>
        <v>1049.9132331598105</v>
      </c>
      <c r="I355" s="11">
        <f>IFERROR(IF(PrestamoNo*PrestamoSi,SaldoR,0), 0)</f>
        <v>-87384.256375310913</v>
      </c>
    </row>
    <row r="356" spans="2:9" ht="16.2" customHeight="1">
      <c r="B356" s="9" t="str">
        <f>IFERROR(IF(AND(PrestamoNo*PrestamoSi,NPagos&gt;=FilaPago),FilaPago,""), "")</f>
        <v/>
      </c>
      <c r="C356" s="10">
        <f>IFERROR(IF(PrestamoNo*PrestamoSi,FechaPago,FechaInicial), FechaInicial)</f>
        <v>56585</v>
      </c>
      <c r="D356" s="11">
        <f>IFERROR(IF(PrestamoNo*PrestamoSi,CapitalR,""), "")</f>
        <v>-87384.256375310913</v>
      </c>
      <c r="E356" s="11">
        <f>IFERROR(IF(PrestamoNo*PrestamoSi,PagoMensual,0), 0)</f>
        <v>184.1652205526635</v>
      </c>
      <c r="F356" s="11">
        <f>IFERROR(IF(PrestamoNo*PrestamoSi,PrincipalR,0), 0)</f>
        <v>0</v>
      </c>
      <c r="G356" s="11">
        <f>IFERROR(IF(PrestamoNo*PrestamoSi,Amortizacion,0), 0)</f>
        <v>0</v>
      </c>
      <c r="H356" s="12">
        <f>IFERROR(IF(PrestamoNo*PrestamoSi,SUM(INDEX(Table1[Interés],1,1):Table1[[#This Row],[Interés]]),0), 0)</f>
        <v>1049.9132331598105</v>
      </c>
      <c r="I356" s="11">
        <f>IFERROR(IF(PrestamoNo*PrestamoSi,SaldoR,0), 0)</f>
        <v>-87859.702450447949</v>
      </c>
    </row>
    <row r="357" spans="2:9" ht="16.2" customHeight="1">
      <c r="B357" s="9" t="str">
        <f>IFERROR(IF(AND(PrestamoNo*PrestamoSi,NPagos&gt;=FilaPago),FilaPago,""), "")</f>
        <v/>
      </c>
      <c r="C357" s="10">
        <f>IFERROR(IF(PrestamoNo*PrestamoSi,FechaPago,FechaInicial), FechaInicial)</f>
        <v>56616</v>
      </c>
      <c r="D357" s="11">
        <f>IFERROR(IF(PrestamoNo*PrestamoSi,CapitalR,""), "")</f>
        <v>-87859.702450447949</v>
      </c>
      <c r="E357" s="11">
        <f>IFERROR(IF(PrestamoNo*PrestamoSi,PagoMensual,0), 0)</f>
        <v>184.1652205526635</v>
      </c>
      <c r="F357" s="11">
        <f>IFERROR(IF(PrestamoNo*PrestamoSi,PrincipalR,0), 0)</f>
        <v>0</v>
      </c>
      <c r="G357" s="11">
        <f>IFERROR(IF(PrestamoNo*PrestamoSi,Amortizacion,0), 0)</f>
        <v>0</v>
      </c>
      <c r="H357" s="12">
        <f>IFERROR(IF(PrestamoNo*PrestamoSi,SUM(INDEX(Table1[Interés],1,1):Table1[[#This Row],[Interés]]),0), 0)</f>
        <v>1049.9132331598105</v>
      </c>
      <c r="I357" s="11">
        <f>IFERROR(IF(PrestamoNo*PrestamoSi,SaldoR,0), 0)</f>
        <v>-88336.733345835441</v>
      </c>
    </row>
    <row r="358" spans="2:9" ht="16.2" customHeight="1">
      <c r="B358" s="9" t="str">
        <f>IFERROR(IF(AND(PrestamoNo*PrestamoSi,NPagos&gt;=FilaPago),FilaPago,""), "")</f>
        <v/>
      </c>
      <c r="C358" s="10">
        <f>IFERROR(IF(PrestamoNo*PrestamoSi,FechaPago,FechaInicial), FechaInicial)</f>
        <v>56647</v>
      </c>
      <c r="D358" s="11">
        <f>IFERROR(IF(PrestamoNo*PrestamoSi,CapitalR,""), "")</f>
        <v>-88336.733345835441</v>
      </c>
      <c r="E358" s="11">
        <f>IFERROR(IF(PrestamoNo*PrestamoSi,PagoMensual,0), 0)</f>
        <v>184.1652205526635</v>
      </c>
      <c r="F358" s="11">
        <f>IFERROR(IF(PrestamoNo*PrestamoSi,PrincipalR,0), 0)</f>
        <v>0</v>
      </c>
      <c r="G358" s="11">
        <f>IFERROR(IF(PrestamoNo*PrestamoSi,Amortizacion,0), 0)</f>
        <v>0</v>
      </c>
      <c r="H358" s="12">
        <f>IFERROR(IF(PrestamoNo*PrestamoSi,SUM(INDEX(Table1[Interés],1,1):Table1[[#This Row],[Interés]]),0), 0)</f>
        <v>1049.9132331598105</v>
      </c>
      <c r="I358" s="11">
        <f>IFERROR(IF(PrestamoNo*PrestamoSi,SaldoR,0), 0)</f>
        <v>-88815.35434420759</v>
      </c>
    </row>
    <row r="359" spans="2:9" ht="16.2" customHeight="1">
      <c r="B359" s="9" t="str">
        <f>IFERROR(IF(AND(PrestamoNo*PrestamoSi,NPagos&gt;=FilaPago),FilaPago,""), "")</f>
        <v/>
      </c>
      <c r="C359" s="10">
        <f>IFERROR(IF(PrestamoNo*PrestamoSi,FechaPago,FechaInicial), FechaInicial)</f>
        <v>56675</v>
      </c>
      <c r="D359" s="11">
        <f>IFERROR(IF(PrestamoNo*PrestamoSi,CapitalR,""), "")</f>
        <v>-88815.35434420759</v>
      </c>
      <c r="E359" s="11">
        <f>IFERROR(IF(PrestamoNo*PrestamoSi,PagoMensual,0), 0)</f>
        <v>184.1652205526635</v>
      </c>
      <c r="F359" s="11">
        <f>IFERROR(IF(PrestamoNo*PrestamoSi,PrincipalR,0), 0)</f>
        <v>0</v>
      </c>
      <c r="G359" s="11">
        <f>IFERROR(IF(PrestamoNo*PrestamoSi,Amortizacion,0), 0)</f>
        <v>0</v>
      </c>
      <c r="H359" s="12">
        <f>IFERROR(IF(PrestamoNo*PrestamoSi,SUM(INDEX(Table1[Interés],1,1):Table1[[#This Row],[Interés]]),0), 0)</f>
        <v>1049.9132331598105</v>
      </c>
      <c r="I359" s="11">
        <f>IFERROR(IF(PrestamoNo*PrestamoSi,SaldoR,0), 0)</f>
        <v>-89295.570745907593</v>
      </c>
    </row>
    <row r="360" spans="2:9" ht="16.2" customHeight="1">
      <c r="B360" s="9" t="str">
        <f>IFERROR(IF(AND(PrestamoNo*PrestamoSi,NPagos&gt;=FilaPago),FilaPago,""), "")</f>
        <v/>
      </c>
      <c r="C360" s="10">
        <f>IFERROR(IF(PrestamoNo*PrestamoSi,FechaPago,FechaInicial), FechaInicial)</f>
        <v>56706</v>
      </c>
      <c r="D360" s="11">
        <f>IFERROR(IF(PrestamoNo*PrestamoSi,CapitalR,""), "")</f>
        <v>-89295.570745907593</v>
      </c>
      <c r="E360" s="11">
        <f>IFERROR(IF(PrestamoNo*PrestamoSi,PagoMensual,0), 0)</f>
        <v>184.1652205526635</v>
      </c>
      <c r="F360" s="11">
        <f>IFERROR(IF(PrestamoNo*PrestamoSi,PrincipalR,0), 0)</f>
        <v>0</v>
      </c>
      <c r="G360" s="11">
        <f>IFERROR(IF(PrestamoNo*PrestamoSi,Amortizacion,0), 0)</f>
        <v>0</v>
      </c>
      <c r="H360" s="12">
        <f>IFERROR(IF(PrestamoNo*PrestamoSi,SUM(INDEX(Table1[Interés],1,1):Table1[[#This Row],[Interés]]),0), 0)</f>
        <v>1049.9132331598105</v>
      </c>
      <c r="I360" s="11">
        <f>IFERROR(IF(PrestamoNo*PrestamoSi,SaldoR,0), 0)</f>
        <v>-89777.387868946636</v>
      </c>
    </row>
    <row r="361" spans="2:9" ht="16.2" customHeight="1">
      <c r="B361" s="9" t="str">
        <f>IFERROR(IF(AND(PrestamoNo*PrestamoSi,NPagos&gt;=FilaPago),FilaPago,""), "")</f>
        <v/>
      </c>
      <c r="C361" s="10">
        <f>IFERROR(IF(PrestamoNo*PrestamoSi,FechaPago,FechaInicial), FechaInicial)</f>
        <v>56736</v>
      </c>
      <c r="D361" s="11">
        <f>IFERROR(IF(PrestamoNo*PrestamoSi,CapitalR,""), "")</f>
        <v>-89777.387868946636</v>
      </c>
      <c r="E361" s="11">
        <f>IFERROR(IF(PrestamoNo*PrestamoSi,PagoMensual,0), 0)</f>
        <v>184.1652205526635</v>
      </c>
      <c r="F361" s="11">
        <f>IFERROR(IF(PrestamoNo*PrestamoSi,PrincipalR,0), 0)</f>
        <v>0</v>
      </c>
      <c r="G361" s="11">
        <f>IFERROR(IF(PrestamoNo*PrestamoSi,Amortizacion,0), 0)</f>
        <v>0</v>
      </c>
      <c r="H361" s="12">
        <f>IFERROR(IF(PrestamoNo*PrestamoSi,SUM(INDEX(Table1[Interés],1,1):Table1[[#This Row],[Interés]]),0), 0)</f>
        <v>1049.9132331598105</v>
      </c>
      <c r="I361" s="11">
        <f>IFERROR(IF(PrestamoNo*PrestamoSi,SaldoR,0), 0)</f>
        <v>-90260.811049062468</v>
      </c>
    </row>
    <row r="362" spans="2:9" ht="16.2" customHeight="1">
      <c r="B362" s="9" t="str">
        <f>IFERROR(IF(AND(PrestamoNo*PrestamoSi,NPagos&gt;=FilaPago),FilaPago,""), "")</f>
        <v/>
      </c>
      <c r="C362" s="10">
        <f>IFERROR(IF(PrestamoNo*PrestamoSi,FechaPago,FechaInicial), FechaInicial)</f>
        <v>56767</v>
      </c>
      <c r="D362" s="11">
        <f>IFERROR(IF(PrestamoNo*PrestamoSi,CapitalR,""), "")</f>
        <v>-90260.811049062468</v>
      </c>
      <c r="E362" s="11">
        <f>IFERROR(IF(PrestamoNo*PrestamoSi,PagoMensual,0), 0)</f>
        <v>184.1652205526635</v>
      </c>
      <c r="F362" s="11">
        <f>IFERROR(IF(PrestamoNo*PrestamoSi,PrincipalR,0), 0)</f>
        <v>0</v>
      </c>
      <c r="G362" s="11">
        <f>IFERROR(IF(PrestamoNo*PrestamoSi,Amortizacion,0), 0)</f>
        <v>0</v>
      </c>
      <c r="H362" s="12">
        <f>IFERROR(IF(PrestamoNo*PrestamoSi,SUM(INDEX(Table1[Interés],1,1):Table1[[#This Row],[Interés]]),0), 0)</f>
        <v>1049.9132331598105</v>
      </c>
      <c r="I362" s="11">
        <f>IFERROR(IF(PrestamoNo*PrestamoSi,SaldoR,0), 0)</f>
        <v>-90745.845639778694</v>
      </c>
    </row>
    <row r="363" spans="2:9" ht="16.2" customHeight="1">
      <c r="B363" s="9" t="str">
        <f>IFERROR(IF(AND(PrestamoNo*PrestamoSi,NPagos&gt;=FilaPago),FilaPago,""), "")</f>
        <v/>
      </c>
      <c r="C363" s="10">
        <f>IFERROR(IF(PrestamoNo*PrestamoSi,FechaPago,FechaInicial), FechaInicial)</f>
        <v>56797</v>
      </c>
      <c r="D363" s="11">
        <f>IFERROR(IF(PrestamoNo*PrestamoSi,CapitalR,""), "")</f>
        <v>-90745.845639778694</v>
      </c>
      <c r="E363" s="11">
        <f>IFERROR(IF(PrestamoNo*PrestamoSi,PagoMensual,0), 0)</f>
        <v>184.1652205526635</v>
      </c>
      <c r="F363" s="11">
        <f>IFERROR(IF(PrestamoNo*PrestamoSi,PrincipalR,0), 0)</f>
        <v>0</v>
      </c>
      <c r="G363" s="11">
        <f>IFERROR(IF(PrestamoNo*PrestamoSi,Amortizacion,0), 0)</f>
        <v>0</v>
      </c>
      <c r="H363" s="12">
        <f>IFERROR(IF(PrestamoNo*PrestamoSi,SUM(INDEX(Table1[Interés],1,1):Table1[[#This Row],[Interés]]),0), 0)</f>
        <v>1049.9132331598105</v>
      </c>
      <c r="I363" s="11">
        <f>IFERROR(IF(PrestamoNo*PrestamoSi,SaldoR,0), 0)</f>
        <v>-91232.49701246398</v>
      </c>
    </row>
    <row r="364" spans="2:9" ht="16.2" customHeight="1">
      <c r="B364" s="9" t="str">
        <f>IFERROR(IF(AND(PrestamoNo*PrestamoSi,NPagos&gt;=FilaPago),FilaPago,""), "")</f>
        <v/>
      </c>
      <c r="C364" s="10">
        <f>IFERROR(IF(PrestamoNo*PrestamoSi,FechaPago,FechaInicial), FechaInicial)</f>
        <v>56828</v>
      </c>
      <c r="D364" s="11">
        <f>IFERROR(IF(PrestamoNo*PrestamoSi,CapitalR,""), "")</f>
        <v>-91232.49701246398</v>
      </c>
      <c r="E364" s="11">
        <f>IFERROR(IF(PrestamoNo*PrestamoSi,PagoMensual,0), 0)</f>
        <v>184.1652205526635</v>
      </c>
      <c r="F364" s="11">
        <f>IFERROR(IF(PrestamoNo*PrestamoSi,PrincipalR,0), 0)</f>
        <v>0</v>
      </c>
      <c r="G364" s="11">
        <f>IFERROR(IF(PrestamoNo*PrestamoSi,Amortizacion,0), 0)</f>
        <v>0</v>
      </c>
      <c r="H364" s="12">
        <f>IFERROR(IF(PrestamoNo*PrestamoSi,SUM(INDEX(Table1[Interés],1,1):Table1[[#This Row],[Interés]]),0), 0)</f>
        <v>1049.9132331598105</v>
      </c>
      <c r="I364" s="11">
        <f>IFERROR(IF(PrestamoNo*PrestamoSi,SaldoR,0), 0)</f>
        <v>-91720.770556391537</v>
      </c>
    </row>
    <row r="365" spans="2:9" ht="16.2" customHeight="1">
      <c r="B365" s="9" t="str">
        <f>IFERROR(IF(AND(PrestamoNo*PrestamoSi,NPagos&gt;=FilaPago),FilaPago,""), "")</f>
        <v/>
      </c>
      <c r="C365" s="10">
        <f>IFERROR(IF(PrestamoNo*PrestamoSi,FechaPago,FechaInicial), FechaInicial)</f>
        <v>56859</v>
      </c>
      <c r="D365" s="11">
        <f>IFERROR(IF(PrestamoNo*PrestamoSi,CapitalR,""), "")</f>
        <v>-91720.770556391537</v>
      </c>
      <c r="E365" s="11">
        <f>IFERROR(IF(PrestamoNo*PrestamoSi,PagoMensual,0), 0)</f>
        <v>184.1652205526635</v>
      </c>
      <c r="F365" s="11">
        <f>IFERROR(IF(PrestamoNo*PrestamoSi,PrincipalR,0), 0)</f>
        <v>0</v>
      </c>
      <c r="G365" s="11">
        <f>IFERROR(IF(PrestamoNo*PrestamoSi,Amortizacion,0), 0)</f>
        <v>0</v>
      </c>
      <c r="H365" s="12">
        <f>IFERROR(IF(PrestamoNo*PrestamoSi,SUM(INDEX(Table1[Interés],1,1):Table1[[#This Row],[Interés]]),0), 0)</f>
        <v>1049.9132331598105</v>
      </c>
      <c r="I365" s="11">
        <f>IFERROR(IF(PrestamoNo*PrestamoSi,SaldoR,0), 0)</f>
        <v>-92210.671678798884</v>
      </c>
    </row>
    <row r="366" spans="2:9" ht="16.2" customHeight="1">
      <c r="B366" s="9" t="str">
        <f>IFERROR(IF(AND(PrestamoNo*PrestamoSi,NPagos&gt;=FilaPago),FilaPago,""), "")</f>
        <v/>
      </c>
      <c r="C366" s="10">
        <f>IFERROR(IF(PrestamoNo*PrestamoSi,FechaPago,FechaInicial), FechaInicial)</f>
        <v>56889</v>
      </c>
      <c r="D366" s="11">
        <f>IFERROR(IF(PrestamoNo*PrestamoSi,CapitalR,""), "")</f>
        <v>-92210.671678798884</v>
      </c>
      <c r="E366" s="11">
        <f>IFERROR(IF(PrestamoNo*PrestamoSi,PagoMensual,0), 0)</f>
        <v>184.1652205526635</v>
      </c>
      <c r="F366" s="11">
        <f>IFERROR(IF(PrestamoNo*PrestamoSi,PrincipalR,0), 0)</f>
        <v>0</v>
      </c>
      <c r="G366" s="11">
        <f>IFERROR(IF(PrestamoNo*PrestamoSi,Amortizacion,0), 0)</f>
        <v>0</v>
      </c>
      <c r="H366" s="12">
        <f>IFERROR(IF(PrestamoNo*PrestamoSi,SUM(INDEX(Table1[Interés],1,1):Table1[[#This Row],[Interés]]),0), 0)</f>
        <v>1049.9132331598105</v>
      </c>
      <c r="I366" s="11">
        <f>IFERROR(IF(PrestamoNo*PrestamoSi,SaldoR,0), 0)</f>
        <v>-92702.205804947502</v>
      </c>
    </row>
    <row r="367" spans="2:9" ht="16.2" customHeight="1">
      <c r="B367" s="9" t="str">
        <f>IFERROR(IF(AND(PrestamoNo*PrestamoSi,NPagos&gt;=FilaPago),FilaPago,""), "")</f>
        <v/>
      </c>
      <c r="C367" s="10">
        <f>IFERROR(IF(PrestamoNo*PrestamoSi,FechaPago,FechaInicial), FechaInicial)</f>
        <v>56920</v>
      </c>
      <c r="D367" s="11">
        <f>IFERROR(IF(PrestamoNo*PrestamoSi,CapitalR,""), "")</f>
        <v>-92702.205804947502</v>
      </c>
      <c r="E367" s="11">
        <f>IFERROR(IF(PrestamoNo*PrestamoSi,PagoMensual,0), 0)</f>
        <v>184.1652205526635</v>
      </c>
      <c r="F367" s="11">
        <f>IFERROR(IF(PrestamoNo*PrestamoSi,PrincipalR,0), 0)</f>
        <v>0</v>
      </c>
      <c r="G367" s="11">
        <f>IFERROR(IF(PrestamoNo*PrestamoSi,Amortizacion,0), 0)</f>
        <v>0</v>
      </c>
      <c r="H367" s="12">
        <f>IFERROR(IF(PrestamoNo*PrestamoSi,SUM(INDEX(Table1[Interés],1,1):Table1[[#This Row],[Interés]]),0), 0)</f>
        <v>1049.9132331598105</v>
      </c>
      <c r="I367" s="11">
        <f>IFERROR(IF(PrestamoNo*PrestamoSi,SaldoR,0), 0)</f>
        <v>-93195.378378183348</v>
      </c>
    </row>
    <row r="368" spans="2:9" ht="16.2" customHeight="1">
      <c r="B368" s="9" t="str">
        <f>IFERROR(IF(AND(PrestamoNo*PrestamoSi,NPagos&gt;=FilaPago),FilaPago,""), "")</f>
        <v/>
      </c>
      <c r="C368" s="10">
        <f>IFERROR(IF(PrestamoNo*PrestamoSi,FechaPago,FechaInicial), FechaInicial)</f>
        <v>56950</v>
      </c>
      <c r="D368" s="11">
        <f>IFERROR(IF(PrestamoNo*PrestamoSi,CapitalR,""), "")</f>
        <v>-93195.378378183348</v>
      </c>
      <c r="E368" s="11">
        <f>IFERROR(IF(PrestamoNo*PrestamoSi,PagoMensual,0), 0)</f>
        <v>184.1652205526635</v>
      </c>
      <c r="F368" s="11">
        <f>IFERROR(IF(PrestamoNo*PrestamoSi,PrincipalR,0), 0)</f>
        <v>0</v>
      </c>
      <c r="G368" s="11">
        <f>IFERROR(IF(PrestamoNo*PrestamoSi,Amortizacion,0), 0)</f>
        <v>0</v>
      </c>
      <c r="H368" s="12">
        <f>IFERROR(IF(PrestamoNo*PrestamoSi,SUM(INDEX(Table1[Interés],1,1):Table1[[#This Row],[Interés]]),0), 0)</f>
        <v>1049.9132331598105</v>
      </c>
      <c r="I368" s="11">
        <f>IFERROR(IF(PrestamoNo*PrestamoSi,SaldoR,0), 0)</f>
        <v>-93690.194859996671</v>
      </c>
    </row>
    <row r="369" spans="2:9" ht="16.2" customHeight="1">
      <c r="B369" s="9" t="str">
        <f>IFERROR(IF(AND(PrestamoNo*PrestamoSi,NPagos&gt;=FilaPago),FilaPago,""), "")</f>
        <v/>
      </c>
      <c r="C369" s="10">
        <f>IFERROR(IF(PrestamoNo*PrestamoSi,FechaPago,FechaInicial), FechaInicial)</f>
        <v>56981</v>
      </c>
      <c r="D369" s="11">
        <f>IFERROR(IF(PrestamoNo*PrestamoSi,CapitalR,""), "")</f>
        <v>-93690.194859996671</v>
      </c>
      <c r="E369" s="11">
        <f>IFERROR(IF(PrestamoNo*PrestamoSi,PagoMensual,0), 0)</f>
        <v>184.1652205526635</v>
      </c>
      <c r="F369" s="11">
        <f>IFERROR(IF(PrestamoNo*PrestamoSi,PrincipalR,0), 0)</f>
        <v>0</v>
      </c>
      <c r="G369" s="11">
        <f>IFERROR(IF(PrestamoNo*PrestamoSi,Amortizacion,0), 0)</f>
        <v>0</v>
      </c>
      <c r="H369" s="12">
        <f>IFERROR(IF(PrestamoNo*PrestamoSi,SUM(INDEX(Table1[Interés],1,1):Table1[[#This Row],[Interés]]),0), 0)</f>
        <v>1049.9132331598105</v>
      </c>
      <c r="I369" s="11">
        <f>IFERROR(IF(PrestamoNo*PrestamoSi,SaldoR,0), 0)</f>
        <v>-94186.660730082687</v>
      </c>
    </row>
    <row r="370" spans="2:9" ht="16.2" customHeight="1">
      <c r="B370" s="9" t="str">
        <f>IFERROR(IF(AND(PrestamoNo*PrestamoSi,NPagos&gt;=FilaPago),FilaPago,""), "")</f>
        <v/>
      </c>
      <c r="C370" s="10">
        <f>IFERROR(IF(PrestamoNo*PrestamoSi,FechaPago,FechaInicial), FechaInicial)</f>
        <v>57012</v>
      </c>
      <c r="D370" s="11">
        <f>IFERROR(IF(PrestamoNo*PrestamoSi,CapitalR,""), "")</f>
        <v>-94186.660730082687</v>
      </c>
      <c r="E370" s="11">
        <f>IFERROR(IF(PrestamoNo*PrestamoSi,PagoMensual,0), 0)</f>
        <v>184.1652205526635</v>
      </c>
      <c r="F370" s="11">
        <f>IFERROR(IF(PrestamoNo*PrestamoSi,PrincipalR,0), 0)</f>
        <v>0</v>
      </c>
      <c r="G370" s="11">
        <f>IFERROR(IF(PrestamoNo*PrestamoSi,Amortizacion,0), 0)</f>
        <v>0</v>
      </c>
      <c r="H370" s="12">
        <f>IFERROR(IF(PrestamoNo*PrestamoSi,SUM(INDEX(Table1[Interés],1,1):Table1[[#This Row],[Interés]]),0), 0)</f>
        <v>1049.9132331598105</v>
      </c>
      <c r="I370" s="11">
        <f>IFERROR(IF(PrestamoNo*PrestamoSi,SaldoR,0), 0)</f>
        <v>-94684.781486402266</v>
      </c>
    </row>
    <row r="371" spans="2:9" ht="16.2" customHeight="1">
      <c r="B371" s="9" t="str">
        <f>IFERROR(IF(AND(PrestamoNo*PrestamoSi,NPagos&gt;=FilaPago),FilaPago,""), "")</f>
        <v/>
      </c>
      <c r="C371" s="10">
        <f>IFERROR(IF(PrestamoNo*PrestamoSi,FechaPago,FechaInicial), FechaInicial)</f>
        <v>57041</v>
      </c>
      <c r="D371" s="11">
        <f>IFERROR(IF(PrestamoNo*PrestamoSi,CapitalR,""), "")</f>
        <v>-94684.781486402266</v>
      </c>
      <c r="E371" s="11">
        <f>IFERROR(IF(PrestamoNo*PrestamoSi,PagoMensual,0), 0)</f>
        <v>184.1652205526635</v>
      </c>
      <c r="F371" s="11">
        <f>IFERROR(IF(PrestamoNo*PrestamoSi,PrincipalR,0), 0)</f>
        <v>0</v>
      </c>
      <c r="G371" s="11">
        <f>IFERROR(IF(PrestamoNo*PrestamoSi,Amortizacion,0), 0)</f>
        <v>0</v>
      </c>
      <c r="H371" s="12">
        <f>IFERROR(IF(PrestamoNo*PrestamoSi,SUM(INDEX(Table1[Interés],1,1):Table1[[#This Row],[Interés]]),0), 0)</f>
        <v>1049.9132331598105</v>
      </c>
      <c r="I371" s="11">
        <f>IFERROR(IF(PrestamoNo*PrestamoSi,SaldoR,0), 0)</f>
        <v>-95184.562645242928</v>
      </c>
    </row>
    <row r="372" spans="2:9" ht="16.2" customHeight="1">
      <c r="B372" s="9" t="str">
        <f>IFERROR(IF(AND(PrestamoNo*PrestamoSi,NPagos&gt;=FilaPago),FilaPago,""), "")</f>
        <v/>
      </c>
      <c r="C372" s="10">
        <f>IFERROR(IF(PrestamoNo*PrestamoSi,FechaPago,FechaInicial), FechaInicial)</f>
        <v>57072</v>
      </c>
      <c r="D372" s="11">
        <f>IFERROR(IF(PrestamoNo*PrestamoSi,CapitalR,""), "")</f>
        <v>-95184.562645242928</v>
      </c>
      <c r="E372" s="11">
        <f>IFERROR(IF(PrestamoNo*PrestamoSi,PagoMensual,0), 0)</f>
        <v>184.1652205526635</v>
      </c>
      <c r="F372" s="11">
        <f>IFERROR(IF(PrestamoNo*PrestamoSi,PrincipalR,0), 0)</f>
        <v>0</v>
      </c>
      <c r="G372" s="11">
        <f>IFERROR(IF(PrestamoNo*PrestamoSi,Amortizacion,0), 0)</f>
        <v>0</v>
      </c>
      <c r="H372" s="12">
        <f>IFERROR(IF(PrestamoNo*PrestamoSi,SUM(INDEX(Table1[Interés],1,1):Table1[[#This Row],[Interés]]),0), 0)</f>
        <v>1049.9132331598105</v>
      </c>
      <c r="I372" s="11">
        <f>IFERROR(IF(PrestamoNo*PrestamoSi,SaldoR,0), 0)</f>
        <v>-95686.009741279791</v>
      </c>
    </row>
    <row r="373" spans="2:9" ht="16.2" customHeight="1">
      <c r="B373" s="9" t="str">
        <f>IFERROR(IF(AND(PrestamoNo*PrestamoSi,NPagos&gt;=FilaPago),FilaPago,""), "")</f>
        <v/>
      </c>
      <c r="C373" s="10">
        <f>IFERROR(IF(PrestamoNo*PrestamoSi,FechaPago,FechaInicial), FechaInicial)</f>
        <v>57102</v>
      </c>
      <c r="D373" s="11">
        <f>IFERROR(IF(PrestamoNo*PrestamoSi,CapitalR,""), "")</f>
        <v>-95686.009741279791</v>
      </c>
      <c r="E373" s="11">
        <f>IFERROR(IF(PrestamoNo*PrestamoSi,PagoMensual,0), 0)</f>
        <v>184.1652205526635</v>
      </c>
      <c r="F373" s="11">
        <f>IFERROR(IF(PrestamoNo*PrestamoSi,PrincipalR,0), 0)</f>
        <v>0</v>
      </c>
      <c r="G373" s="11">
        <f>IFERROR(IF(PrestamoNo*PrestamoSi,Amortizacion,0), 0)</f>
        <v>0</v>
      </c>
      <c r="H373" s="12">
        <f>IFERROR(IF(PrestamoNo*PrestamoSi,SUM(INDEX(Table1[Interés],1,1):Table1[[#This Row],[Interés]]),0), 0)</f>
        <v>1049.9132331598105</v>
      </c>
      <c r="I373" s="11">
        <f>IFERROR(IF(PrestamoNo*PrestamoSi,SaldoR,0), 0)</f>
        <v>-96189.128327636718</v>
      </c>
    </row>
    <row r="374" spans="2:9" ht="16.2" customHeight="1">
      <c r="B374" s="9" t="str">
        <f>IFERROR(IF(AND(PrestamoNo*PrestamoSi,NPagos&gt;=FilaPago),FilaPago,""), "")</f>
        <v/>
      </c>
      <c r="C374" s="10">
        <f>IFERROR(IF(PrestamoNo*PrestamoSi,FechaPago,FechaInicial), FechaInicial)</f>
        <v>57133</v>
      </c>
      <c r="D374" s="11">
        <f>IFERROR(IF(PrestamoNo*PrestamoSi,CapitalR,""), "")</f>
        <v>-96189.128327636718</v>
      </c>
      <c r="E374" s="11">
        <f>IFERROR(IF(PrestamoNo*PrestamoSi,PagoMensual,0), 0)</f>
        <v>184.1652205526635</v>
      </c>
      <c r="F374" s="11">
        <f>IFERROR(IF(PrestamoNo*PrestamoSi,PrincipalR,0), 0)</f>
        <v>0</v>
      </c>
      <c r="G374" s="11">
        <f>IFERROR(IF(PrestamoNo*PrestamoSi,Amortizacion,0), 0)</f>
        <v>0</v>
      </c>
      <c r="H374" s="12">
        <f>IFERROR(IF(PrestamoNo*PrestamoSi,SUM(INDEX(Table1[Interés],1,1):Table1[[#This Row],[Interés]]),0), 0)</f>
        <v>1049.9132331598105</v>
      </c>
      <c r="I374" s="11">
        <f>IFERROR(IF(PrestamoNo*PrestamoSi,SaldoR,0), 0)</f>
        <v>-96693.923975948186</v>
      </c>
    </row>
    <row r="375" spans="2:9" ht="16.2" customHeight="1">
      <c r="B375" s="9" t="str">
        <f>IFERROR(IF(AND(PrestamoNo*PrestamoSi,NPagos&gt;=FilaPago),FilaPago,""), "")</f>
        <v/>
      </c>
      <c r="C375" s="10">
        <f>IFERROR(IF(PrestamoNo*PrestamoSi,FechaPago,FechaInicial), FechaInicial)</f>
        <v>57163</v>
      </c>
      <c r="D375" s="11">
        <f>IFERROR(IF(PrestamoNo*PrestamoSi,CapitalR,""), "")</f>
        <v>-96693.923975948186</v>
      </c>
      <c r="E375" s="11">
        <f>IFERROR(IF(PrestamoNo*PrestamoSi,PagoMensual,0), 0)</f>
        <v>184.1652205526635</v>
      </c>
      <c r="F375" s="11">
        <f>IFERROR(IF(PrestamoNo*PrestamoSi,PrincipalR,0), 0)</f>
        <v>0</v>
      </c>
      <c r="G375" s="11">
        <f>IFERROR(IF(PrestamoNo*PrestamoSi,Amortizacion,0), 0)</f>
        <v>0</v>
      </c>
      <c r="H375" s="12">
        <f>IFERROR(IF(PrestamoNo*PrestamoSi,SUM(INDEX(Table1[Interés],1,1):Table1[[#This Row],[Interés]]),0), 0)</f>
        <v>1049.9132331598105</v>
      </c>
      <c r="I375" s="11">
        <f>IFERROR(IF(PrestamoNo*PrestamoSi,SaldoR,0), 0)</f>
        <v>-97200.40227642066</v>
      </c>
    </row>
    <row r="376" spans="2:9" ht="16.2" customHeight="1">
      <c r="B376" s="9" t="str">
        <f>IFERROR(IF(AND(PrestamoNo*PrestamoSi,NPagos&gt;=FilaPago),FilaPago,""), "")</f>
        <v/>
      </c>
      <c r="C376" s="10">
        <f>IFERROR(IF(PrestamoNo*PrestamoSi,FechaPago,FechaInicial), FechaInicial)</f>
        <v>57194</v>
      </c>
      <c r="D376" s="11">
        <f>IFERROR(IF(PrestamoNo*PrestamoSi,CapitalR,""), "")</f>
        <v>-97200.40227642066</v>
      </c>
      <c r="E376" s="11">
        <f>IFERROR(IF(PrestamoNo*PrestamoSi,PagoMensual,0), 0)</f>
        <v>184.1652205526635</v>
      </c>
      <c r="F376" s="11">
        <f>IFERROR(IF(PrestamoNo*PrestamoSi,PrincipalR,0), 0)</f>
        <v>0</v>
      </c>
      <c r="G376" s="11">
        <f>IFERROR(IF(PrestamoNo*PrestamoSi,Amortizacion,0), 0)</f>
        <v>0</v>
      </c>
      <c r="H376" s="12">
        <f>IFERROR(IF(PrestamoNo*PrestamoSi,SUM(INDEX(Table1[Interés],1,1):Table1[[#This Row],[Interés]]),0), 0)</f>
        <v>1049.9132331598105</v>
      </c>
      <c r="I376" s="11">
        <f>IFERROR(IF(PrestamoNo*PrestamoSi,SaldoR,0), 0)</f>
        <v>-97708.568837894767</v>
      </c>
    </row>
    <row r="377" spans="2:9" ht="16.2" customHeight="1">
      <c r="B377" s="9" t="str">
        <f>IFERROR(IF(AND(PrestamoNo*PrestamoSi,NPagos&gt;=FilaPago),FilaPago,""), "")</f>
        <v/>
      </c>
      <c r="C377" s="10">
        <f>IFERROR(IF(PrestamoNo*PrestamoSi,FechaPago,FechaInicial), FechaInicial)</f>
        <v>57225</v>
      </c>
      <c r="D377" s="11">
        <f>IFERROR(IF(PrestamoNo*PrestamoSi,CapitalR,""), "")</f>
        <v>-97708.568837894767</v>
      </c>
      <c r="E377" s="11">
        <f>IFERROR(IF(PrestamoNo*PrestamoSi,PagoMensual,0), 0)</f>
        <v>184.1652205526635</v>
      </c>
      <c r="F377" s="11">
        <f>IFERROR(IF(PrestamoNo*PrestamoSi,PrincipalR,0), 0)</f>
        <v>0</v>
      </c>
      <c r="G377" s="11">
        <f>IFERROR(IF(PrestamoNo*PrestamoSi,Amortizacion,0), 0)</f>
        <v>0</v>
      </c>
      <c r="H377" s="12">
        <f>IFERROR(IF(PrestamoNo*PrestamoSi,SUM(INDEX(Table1[Interés],1,1):Table1[[#This Row],[Interés]]),0), 0)</f>
        <v>1049.9132331598105</v>
      </c>
      <c r="I377" s="11">
        <f>IFERROR(IF(PrestamoNo*PrestamoSi,SaldoR,0), 0)</f>
        <v>-98218.429287907114</v>
      </c>
    </row>
    <row r="378" spans="2:9" ht="16.2" customHeight="1">
      <c r="B378" s="9" t="str">
        <f>IFERROR(IF(AND(PrestamoNo*PrestamoSi,NPagos&gt;=FilaPago),FilaPago,""), "")</f>
        <v/>
      </c>
      <c r="C378" s="10">
        <f>IFERROR(IF(PrestamoNo*PrestamoSi,FechaPago,FechaInicial), FechaInicial)</f>
        <v>57255</v>
      </c>
      <c r="D378" s="11">
        <f>IFERROR(IF(PrestamoNo*PrestamoSi,CapitalR,""), "")</f>
        <v>-98218.429287907114</v>
      </c>
      <c r="E378" s="11">
        <f>IFERROR(IF(PrestamoNo*PrestamoSi,PagoMensual,0), 0)</f>
        <v>184.1652205526635</v>
      </c>
      <c r="F378" s="11">
        <f>IFERROR(IF(PrestamoNo*PrestamoSi,PrincipalR,0), 0)</f>
        <v>0</v>
      </c>
      <c r="G378" s="11">
        <f>IFERROR(IF(PrestamoNo*PrestamoSi,Amortizacion,0), 0)</f>
        <v>0</v>
      </c>
      <c r="H378" s="12">
        <f>IFERROR(IF(PrestamoNo*PrestamoSi,SUM(INDEX(Table1[Interés],1,1):Table1[[#This Row],[Interés]]),0), 0)</f>
        <v>1049.9132331598105</v>
      </c>
      <c r="I378" s="11">
        <f>IFERROR(IF(PrestamoNo*PrestamoSi,SaldoR,0), 0)</f>
        <v>-98729.989272752806</v>
      </c>
    </row>
    <row r="379" spans="2:9" ht="16.2" customHeight="1">
      <c r="B379" s="9" t="str">
        <f>IFERROR(IF(AND(PrestamoNo*PrestamoSi,NPagos&gt;=FilaPago),FilaPago,""), "")</f>
        <v/>
      </c>
      <c r="C379" s="10">
        <f>IFERROR(IF(PrestamoNo*PrestamoSi,FechaPago,FechaInicial), FechaInicial)</f>
        <v>57286</v>
      </c>
      <c r="D379" s="11">
        <f>IFERROR(IF(PrestamoNo*PrestamoSi,CapitalR,""), "")</f>
        <v>-98729.989272752806</v>
      </c>
      <c r="E379" s="11">
        <f>IFERROR(IF(PrestamoNo*PrestamoSi,PagoMensual,0), 0)</f>
        <v>184.1652205526635</v>
      </c>
      <c r="F379" s="11">
        <f>IFERROR(IF(PrestamoNo*PrestamoSi,PrincipalR,0), 0)</f>
        <v>0</v>
      </c>
      <c r="G379" s="11">
        <f>IFERROR(IF(PrestamoNo*PrestamoSi,Amortizacion,0), 0)</f>
        <v>0</v>
      </c>
      <c r="H379" s="12">
        <f>IFERROR(IF(PrestamoNo*PrestamoSi,SUM(INDEX(Table1[Interés],1,1):Table1[[#This Row],[Interés]]),0), 0)</f>
        <v>1049.9132331598105</v>
      </c>
      <c r="I379" s="11">
        <f>IFERROR(IF(PrestamoNo*PrestamoSi,SaldoR,0), 0)</f>
        <v>-99243.254457547984</v>
      </c>
    </row>
    <row r="380" spans="2:9" ht="16.2" customHeight="1">
      <c r="B380" s="9" t="str">
        <f>IFERROR(IF(AND(PrestamoNo*PrestamoSi,NPagos&gt;=FilaPago),FilaPago,""), "")</f>
        <v/>
      </c>
      <c r="C380" s="10">
        <f>IFERROR(IF(PrestamoNo*PrestamoSi,FechaPago,FechaInicial), FechaInicial)</f>
        <v>57316</v>
      </c>
      <c r="D380" s="11">
        <f>IFERROR(IF(PrestamoNo*PrestamoSi,CapitalR,""), "")</f>
        <v>-99243.254457547984</v>
      </c>
      <c r="E380" s="11">
        <f>IFERROR(IF(PrestamoNo*PrestamoSi,PagoMensual,0), 0)</f>
        <v>184.1652205526635</v>
      </c>
      <c r="F380" s="11">
        <f>IFERROR(IF(PrestamoNo*PrestamoSi,PrincipalR,0), 0)</f>
        <v>0</v>
      </c>
      <c r="G380" s="11">
        <f>IFERROR(IF(PrestamoNo*PrestamoSi,Amortizacion,0), 0)</f>
        <v>0</v>
      </c>
      <c r="H380" s="12">
        <f>IFERROR(IF(PrestamoNo*PrestamoSi,SUM(INDEX(Table1[Interés],1,1):Table1[[#This Row],[Interés]]),0), 0)</f>
        <v>1049.9132331598105</v>
      </c>
      <c r="I380" s="11">
        <f>IFERROR(IF(PrestamoNo*PrestamoSi,SaldoR,0), 0)</f>
        <v>-99758.230526292464</v>
      </c>
    </row>
    <row r="381" spans="2:9" ht="16.2" customHeight="1">
      <c r="B381" s="9" t="str">
        <f>IFERROR(IF(AND(PrestamoNo*PrestamoSi,NPagos&gt;=FilaPago),FilaPago,""), "")</f>
        <v/>
      </c>
      <c r="C381" s="10">
        <f>IFERROR(IF(PrestamoNo*PrestamoSi,FechaPago,FechaInicial), FechaInicial)</f>
        <v>57347</v>
      </c>
      <c r="D381" s="11">
        <f>IFERROR(IF(PrestamoNo*PrestamoSi,CapitalR,""), "")</f>
        <v>-99758.230526292464</v>
      </c>
      <c r="E381" s="11">
        <f>IFERROR(IF(PrestamoNo*PrestamoSi,PagoMensual,0), 0)</f>
        <v>184.1652205526635</v>
      </c>
      <c r="F381" s="11">
        <f>IFERROR(IF(PrestamoNo*PrestamoSi,PrincipalR,0), 0)</f>
        <v>0</v>
      </c>
      <c r="G381" s="11">
        <f>IFERROR(IF(PrestamoNo*PrestamoSi,Amortizacion,0), 0)</f>
        <v>0</v>
      </c>
      <c r="H381" s="12">
        <f>IFERROR(IF(PrestamoNo*PrestamoSi,SUM(INDEX(Table1[Interés],1,1):Table1[[#This Row],[Interés]]),0), 0)</f>
        <v>1049.9132331598105</v>
      </c>
      <c r="I381" s="11">
        <f>IFERROR(IF(PrestamoNo*PrestamoSi,SaldoR,0), 0)</f>
        <v>-100274.92318193286</v>
      </c>
    </row>
    <row r="382" spans="2:9" ht="16.2" customHeight="1">
      <c r="B382" s="9" t="str">
        <f>IFERROR(IF(AND(PrestamoNo*PrestamoSi,NPagos&gt;=FilaPago),FilaPago,""), "")</f>
        <v/>
      </c>
      <c r="C382" s="10">
        <f>IFERROR(IF(PrestamoNo*PrestamoSi,FechaPago,FechaInicial), FechaInicial)</f>
        <v>57378</v>
      </c>
      <c r="D382" s="11">
        <f>IFERROR(IF(PrestamoNo*PrestamoSi,CapitalR,""), "")</f>
        <v>-100274.92318193286</v>
      </c>
      <c r="E382" s="11">
        <f>IFERROR(IF(PrestamoNo*PrestamoSi,PagoMensual,0), 0)</f>
        <v>184.1652205526635</v>
      </c>
      <c r="F382" s="11">
        <f>IFERROR(IF(PrestamoNo*PrestamoSi,PrincipalR,0), 0)</f>
        <v>0</v>
      </c>
      <c r="G382" s="11">
        <f>IFERROR(IF(PrestamoNo*PrestamoSi,Amortizacion,0), 0)</f>
        <v>0</v>
      </c>
      <c r="H382" s="12">
        <f>IFERROR(IF(PrestamoNo*PrestamoSi,SUM(INDEX(Table1[Interés],1,1):Table1[[#This Row],[Interés]]),0), 0)</f>
        <v>1049.9132331598105</v>
      </c>
      <c r="I382" s="11">
        <f>IFERROR(IF(PrestamoNo*PrestamoSi,SaldoR,0), 0)</f>
        <v>-100793.33814642526</v>
      </c>
    </row>
    <row r="383" spans="2:9" ht="16.2" customHeight="1">
      <c r="B383" s="9" t="str">
        <f>IFERROR(IF(AND(PrestamoNo*PrestamoSi,NPagos&gt;=FilaPago),FilaPago,""), "")</f>
        <v/>
      </c>
      <c r="C383" s="10">
        <f>IFERROR(IF(PrestamoNo*PrestamoSi,FechaPago,FechaInicial), FechaInicial)</f>
        <v>57406</v>
      </c>
      <c r="D383" s="11">
        <f>IFERROR(IF(PrestamoNo*PrestamoSi,CapitalR,""), "")</f>
        <v>-100793.33814642526</v>
      </c>
      <c r="E383" s="11">
        <f>IFERROR(IF(PrestamoNo*PrestamoSi,PagoMensual,0), 0)</f>
        <v>184.1652205526635</v>
      </c>
      <c r="F383" s="11">
        <f>IFERROR(IF(PrestamoNo*PrestamoSi,PrincipalR,0), 0)</f>
        <v>0</v>
      </c>
      <c r="G383" s="11">
        <f>IFERROR(IF(PrestamoNo*PrestamoSi,Amortizacion,0), 0)</f>
        <v>0</v>
      </c>
      <c r="H383" s="12">
        <f>IFERROR(IF(PrestamoNo*PrestamoSi,SUM(INDEX(Table1[Interés],1,1):Table1[[#This Row],[Interés]]),0), 0)</f>
        <v>1049.9132331598105</v>
      </c>
      <c r="I383" s="11">
        <f>IFERROR(IF(PrestamoNo*PrestamoSi,SaldoR,0), 0)</f>
        <v>-101313.48116079933</v>
      </c>
    </row>
    <row r="384" spans="2:9" ht="16.2" customHeight="1">
      <c r="B384" s="9" t="str">
        <f>IFERROR(IF(AND(PrestamoNo*PrestamoSi,NPagos&gt;=FilaPago),FilaPago,""), "")</f>
        <v/>
      </c>
      <c r="C384" s="10">
        <f>IFERROR(IF(PrestamoNo*PrestamoSi,FechaPago,FechaInicial), FechaInicial)</f>
        <v>57437</v>
      </c>
      <c r="D384" s="11">
        <f>IFERROR(IF(PrestamoNo*PrestamoSi,CapitalR,""), "")</f>
        <v>-101313.48116079933</v>
      </c>
      <c r="E384" s="11">
        <f>IFERROR(IF(PrestamoNo*PrestamoSi,PagoMensual,0), 0)</f>
        <v>184.1652205526635</v>
      </c>
      <c r="F384" s="11">
        <f>IFERROR(IF(PrestamoNo*PrestamoSi,PrincipalR,0), 0)</f>
        <v>0</v>
      </c>
      <c r="G384" s="11">
        <f>IFERROR(IF(PrestamoNo*PrestamoSi,Amortizacion,0), 0)</f>
        <v>0</v>
      </c>
      <c r="H384" s="12">
        <f>IFERROR(IF(PrestamoNo*PrestamoSi,SUM(INDEX(Table1[Interés],1,1):Table1[[#This Row],[Interés]]),0), 0)</f>
        <v>1049.9132331598105</v>
      </c>
      <c r="I384" s="11">
        <f>IFERROR(IF(PrestamoNo*PrestamoSi,SaldoR,0), 0)</f>
        <v>-101835.3579852214</v>
      </c>
    </row>
    <row r="385" spans="2:9" ht="16.2" customHeight="1">
      <c r="B385" s="9" t="str">
        <f>IFERROR(IF(AND(PrestamoNo*PrestamoSi,NPagos&gt;=FilaPago),FilaPago,""), "")</f>
        <v/>
      </c>
      <c r="C385" s="10">
        <f>IFERROR(IF(PrestamoNo*PrestamoSi,FechaPago,FechaInicial), FechaInicial)</f>
        <v>57467</v>
      </c>
      <c r="D385" s="11">
        <f>IFERROR(IF(PrestamoNo*PrestamoSi,CapitalR,""), "")</f>
        <v>-101835.3579852214</v>
      </c>
      <c r="E385" s="11">
        <f>IFERROR(IF(PrestamoNo*PrestamoSi,PagoMensual,0), 0)</f>
        <v>184.1652205526635</v>
      </c>
      <c r="F385" s="11">
        <f>IFERROR(IF(PrestamoNo*PrestamoSi,PrincipalR,0), 0)</f>
        <v>0</v>
      </c>
      <c r="G385" s="11">
        <f>IFERROR(IF(PrestamoNo*PrestamoSi,Amortizacion,0), 0)</f>
        <v>0</v>
      </c>
      <c r="H385" s="12">
        <f>IFERROR(IF(PrestamoNo*PrestamoSi,SUM(INDEX(Table1[Interés],1,1):Table1[[#This Row],[Interés]]),0), 0)</f>
        <v>1049.9132331598105</v>
      </c>
      <c r="I385" s="11">
        <f>IFERROR(IF(PrestamoNo*PrestamoSi,SaldoR,0), 0)</f>
        <v>-102358.97439905812</v>
      </c>
    </row>
    <row r="386" spans="2:9" ht="16.2" customHeight="1">
      <c r="B386" s="9" t="str">
        <f>IFERROR(IF(AND(PrestamoNo*PrestamoSi,NPagos&gt;=FilaPago),FilaPago,""), "")</f>
        <v/>
      </c>
      <c r="C386" s="10">
        <f>IFERROR(IF(PrestamoNo*PrestamoSi,FechaPago,FechaInicial), FechaInicial)</f>
        <v>57498</v>
      </c>
      <c r="D386" s="11">
        <f>IFERROR(IF(PrestamoNo*PrestamoSi,CapitalR,""), "")</f>
        <v>-102358.97439905812</v>
      </c>
      <c r="E386" s="11">
        <f>IFERROR(IF(PrestamoNo*PrestamoSi,PagoMensual,0), 0)</f>
        <v>184.1652205526635</v>
      </c>
      <c r="F386" s="11">
        <f>IFERROR(IF(PrestamoNo*PrestamoSi,PrincipalR,0), 0)</f>
        <v>0</v>
      </c>
      <c r="G386" s="11">
        <f>IFERROR(IF(PrestamoNo*PrestamoSi,Amortizacion,0), 0)</f>
        <v>0</v>
      </c>
      <c r="H386" s="12">
        <f>IFERROR(IF(PrestamoNo*PrestamoSi,SUM(INDEX(Table1[Interés],1,1):Table1[[#This Row],[Interés]]),0), 0)</f>
        <v>1049.9132331598105</v>
      </c>
      <c r="I386" s="11">
        <f>IFERROR(IF(PrestamoNo*PrestamoSi,SaldoR,0), 0)</f>
        <v>-102884.33620094098</v>
      </c>
    </row>
    <row r="387" spans="2:9" ht="16.2" customHeight="1">
      <c r="B387" s="9" t="str">
        <f>IFERROR(IF(AND(PrestamoNo*PrestamoSi,NPagos&gt;=FilaPago),FilaPago,""), "")</f>
        <v/>
      </c>
      <c r="C387" s="10">
        <f>IFERROR(IF(PrestamoNo*PrestamoSi,FechaPago,FechaInicial), FechaInicial)</f>
        <v>57528</v>
      </c>
      <c r="D387" s="11">
        <f>IFERROR(IF(PrestamoNo*PrestamoSi,CapitalR,""), "")</f>
        <v>-102884.33620094098</v>
      </c>
      <c r="E387" s="11">
        <f>IFERROR(IF(PrestamoNo*PrestamoSi,PagoMensual,0), 0)</f>
        <v>184.1652205526635</v>
      </c>
      <c r="F387" s="11">
        <f>IFERROR(IF(PrestamoNo*PrestamoSi,PrincipalR,0), 0)</f>
        <v>0</v>
      </c>
      <c r="G387" s="11">
        <f>IFERROR(IF(PrestamoNo*PrestamoSi,Amortizacion,0), 0)</f>
        <v>0</v>
      </c>
      <c r="H387" s="12">
        <f>IFERROR(IF(PrestamoNo*PrestamoSi,SUM(INDEX(Table1[Interés],1,1):Table1[[#This Row],[Interés]]),0), 0)</f>
        <v>1049.9132331598105</v>
      </c>
      <c r="I387" s="11">
        <f>IFERROR(IF(PrestamoNo*PrestamoSi,SaldoR,0), 0)</f>
        <v>-103411.44920883013</v>
      </c>
    </row>
    <row r="388" spans="2:9" ht="16.2" customHeight="1">
      <c r="B388" s="9" t="str">
        <f>IFERROR(IF(AND(PrestamoNo*PrestamoSi,NPagos&gt;=FilaPago),FilaPago,""), "")</f>
        <v/>
      </c>
      <c r="C388" s="10">
        <f>IFERROR(IF(PrestamoNo*PrestamoSi,FechaPago,FechaInicial), FechaInicial)</f>
        <v>57559</v>
      </c>
      <c r="D388" s="11">
        <f>IFERROR(IF(PrestamoNo*PrestamoSi,CapitalR,""), "")</f>
        <v>-103411.44920883013</v>
      </c>
      <c r="E388" s="11">
        <f>IFERROR(IF(PrestamoNo*PrestamoSi,PagoMensual,0), 0)</f>
        <v>184.1652205526635</v>
      </c>
      <c r="F388" s="11">
        <f>IFERROR(IF(PrestamoNo*PrestamoSi,PrincipalR,0), 0)</f>
        <v>0</v>
      </c>
      <c r="G388" s="11">
        <f>IFERROR(IF(PrestamoNo*PrestamoSi,Amortizacion,0), 0)</f>
        <v>0</v>
      </c>
      <c r="H388" s="12">
        <f>IFERROR(IF(PrestamoNo*PrestamoSi,SUM(INDEX(Table1[Interés],1,1):Table1[[#This Row],[Interés]]),0), 0)</f>
        <v>1049.9132331598105</v>
      </c>
      <c r="I388" s="11">
        <f>IFERROR(IF(PrestamoNo*PrestamoSi,SaldoR,0), 0)</f>
        <v>-103940.3192600789</v>
      </c>
    </row>
    <row r="389" spans="2:9" ht="16.2" customHeight="1">
      <c r="B389" s="9" t="str">
        <f>IFERROR(IF(AND(PrestamoNo*PrestamoSi,NPagos&gt;=FilaPago),FilaPago,""), "")</f>
        <v/>
      </c>
      <c r="C389" s="10">
        <f>IFERROR(IF(PrestamoNo*PrestamoSi,FechaPago,FechaInicial), FechaInicial)</f>
        <v>57590</v>
      </c>
      <c r="D389" s="11">
        <f>IFERROR(IF(PrestamoNo*PrestamoSi,CapitalR,""), "")</f>
        <v>-103940.3192600789</v>
      </c>
      <c r="E389" s="11">
        <f>IFERROR(IF(PrestamoNo*PrestamoSi,PagoMensual,0), 0)</f>
        <v>184.1652205526635</v>
      </c>
      <c r="F389" s="11">
        <f>IFERROR(IF(PrestamoNo*PrestamoSi,PrincipalR,0), 0)</f>
        <v>0</v>
      </c>
      <c r="G389" s="11">
        <f>IFERROR(IF(PrestamoNo*PrestamoSi,Amortizacion,0), 0)</f>
        <v>0</v>
      </c>
      <c r="H389" s="12">
        <f>IFERROR(IF(PrestamoNo*PrestamoSi,SUM(INDEX(Table1[Interés],1,1):Table1[[#This Row],[Interés]]),0), 0)</f>
        <v>1049.9132331598105</v>
      </c>
      <c r="I389" s="11">
        <f>IFERROR(IF(PrestamoNo*PrestamoSi,SaldoR,0), 0)</f>
        <v>-104470.95221149852</v>
      </c>
    </row>
    <row r="390" spans="2:9" ht="16.2" customHeight="1">
      <c r="B390" s="9" t="str">
        <f>IFERROR(IF(AND(PrestamoNo*PrestamoSi,NPagos&gt;=FilaPago),FilaPago,""), "")</f>
        <v/>
      </c>
      <c r="C390" s="10">
        <f>IFERROR(IF(PrestamoNo*PrestamoSi,FechaPago,FechaInicial), FechaInicial)</f>
        <v>57620</v>
      </c>
      <c r="D390" s="11">
        <f>IFERROR(IF(PrestamoNo*PrestamoSi,CapitalR,""), "")</f>
        <v>-104470.95221149852</v>
      </c>
      <c r="E390" s="11">
        <f>IFERROR(IF(PrestamoNo*PrestamoSi,PagoMensual,0), 0)</f>
        <v>184.1652205526635</v>
      </c>
      <c r="F390" s="11">
        <f>IFERROR(IF(PrestamoNo*PrestamoSi,PrincipalR,0), 0)</f>
        <v>0</v>
      </c>
      <c r="G390" s="11">
        <f>IFERROR(IF(PrestamoNo*PrestamoSi,Amortizacion,0), 0)</f>
        <v>0</v>
      </c>
      <c r="H390" s="12">
        <f>IFERROR(IF(PrestamoNo*PrestamoSi,SUM(INDEX(Table1[Interés],1,1):Table1[[#This Row],[Interés]]),0), 0)</f>
        <v>1049.9132331598105</v>
      </c>
      <c r="I390" s="11">
        <f>IFERROR(IF(PrestamoNo*PrestamoSi,SaldoR,0), 0)</f>
        <v>-105003.35393942287</v>
      </c>
    </row>
    <row r="391" spans="2:9" ht="16.2" customHeight="1">
      <c r="B391" s="9" t="str">
        <f>IFERROR(IF(AND(PrestamoNo*PrestamoSi,NPagos&gt;=FilaPago),FilaPago,""), "")</f>
        <v/>
      </c>
      <c r="C391" s="10">
        <f>IFERROR(IF(PrestamoNo*PrestamoSi,FechaPago,FechaInicial), FechaInicial)</f>
        <v>57651</v>
      </c>
      <c r="D391" s="11">
        <f>IFERROR(IF(PrestamoNo*PrestamoSi,CapitalR,""), "")</f>
        <v>-105003.35393942287</v>
      </c>
      <c r="E391" s="11">
        <f>IFERROR(IF(PrestamoNo*PrestamoSi,PagoMensual,0), 0)</f>
        <v>184.1652205526635</v>
      </c>
      <c r="F391" s="11">
        <f>IFERROR(IF(PrestamoNo*PrestamoSi,PrincipalR,0), 0)</f>
        <v>0</v>
      </c>
      <c r="G391" s="11">
        <f>IFERROR(IF(PrestamoNo*PrestamoSi,Amortizacion,0), 0)</f>
        <v>0</v>
      </c>
      <c r="H391" s="12">
        <f>IFERROR(IF(PrestamoNo*PrestamoSi,SUM(INDEX(Table1[Interés],1,1):Table1[[#This Row],[Interés]]),0), 0)</f>
        <v>1049.9132331598105</v>
      </c>
      <c r="I391" s="11">
        <f>IFERROR(IF(PrestamoNo*PrestamoSi,SaldoR,0), 0)</f>
        <v>-105537.53033977357</v>
      </c>
    </row>
    <row r="392" spans="2:9" ht="16.2" customHeight="1">
      <c r="B392" s="9" t="str">
        <f>IFERROR(IF(AND(PrestamoNo*PrestamoSi,NPagos&gt;=FilaPago),FilaPago,""), "")</f>
        <v/>
      </c>
      <c r="C392" s="10">
        <f>IFERROR(IF(PrestamoNo*PrestamoSi,FechaPago,FechaInicial), FechaInicial)</f>
        <v>57681</v>
      </c>
      <c r="D392" s="11">
        <f>IFERROR(IF(PrestamoNo*PrestamoSi,CapitalR,""), "")</f>
        <v>-105537.53033977357</v>
      </c>
      <c r="E392" s="11">
        <f>IFERROR(IF(PrestamoNo*PrestamoSi,PagoMensual,0), 0)</f>
        <v>184.1652205526635</v>
      </c>
      <c r="F392" s="11">
        <f>IFERROR(IF(PrestamoNo*PrestamoSi,PrincipalR,0), 0)</f>
        <v>0</v>
      </c>
      <c r="G392" s="11">
        <f>IFERROR(IF(PrestamoNo*PrestamoSi,Amortizacion,0), 0)</f>
        <v>0</v>
      </c>
      <c r="H392" s="12">
        <f>IFERROR(IF(PrestamoNo*PrestamoSi,SUM(INDEX(Table1[Interés],1,1):Table1[[#This Row],[Interés]]),0), 0)</f>
        <v>1049.9132331598105</v>
      </c>
      <c r="I392" s="11">
        <f>IFERROR(IF(PrestamoNo*PrestamoSi,SaldoR,0), 0)</f>
        <v>-106073.48732812551</v>
      </c>
    </row>
    <row r="393" spans="2:9" ht="16.2" customHeight="1">
      <c r="B393" s="9" t="str">
        <f>IFERROR(IF(AND(PrestamoNo*PrestamoSi,NPagos&gt;=FilaPago),FilaPago,""), "")</f>
        <v/>
      </c>
      <c r="C393" s="10">
        <f>IFERROR(IF(PrestamoNo*PrestamoSi,FechaPago,FechaInicial), FechaInicial)</f>
        <v>57712</v>
      </c>
      <c r="D393" s="11">
        <f>IFERROR(IF(PrestamoNo*PrestamoSi,CapitalR,""), "")</f>
        <v>-106073.48732812551</v>
      </c>
      <c r="E393" s="11">
        <f>IFERROR(IF(PrestamoNo*PrestamoSi,PagoMensual,0), 0)</f>
        <v>184.1652205526635</v>
      </c>
      <c r="F393" s="11">
        <f>IFERROR(IF(PrestamoNo*PrestamoSi,PrincipalR,0), 0)</f>
        <v>0</v>
      </c>
      <c r="G393" s="11">
        <f>IFERROR(IF(PrestamoNo*PrestamoSi,Amortizacion,0), 0)</f>
        <v>0</v>
      </c>
      <c r="H393" s="12">
        <f>IFERROR(IF(PrestamoNo*PrestamoSi,SUM(INDEX(Table1[Interés],1,1):Table1[[#This Row],[Interés]]),0), 0)</f>
        <v>1049.9132331598105</v>
      </c>
      <c r="I393" s="11">
        <f>IFERROR(IF(PrestamoNo*PrestamoSi,SaldoR,0), 0)</f>
        <v>-106611.23083977196</v>
      </c>
    </row>
    <row r="394" spans="2:9" ht="16.2" customHeight="1">
      <c r="B394" s="9" t="str">
        <f>IFERROR(IF(AND(PrestamoNo*PrestamoSi,NPagos&gt;=FilaPago),FilaPago,""), "")</f>
        <v/>
      </c>
      <c r="C394" s="10">
        <f>IFERROR(IF(PrestamoNo*PrestamoSi,FechaPago,FechaInicial), FechaInicial)</f>
        <v>57743</v>
      </c>
      <c r="D394" s="11">
        <f>IFERROR(IF(PrestamoNo*PrestamoSi,CapitalR,""), "")</f>
        <v>-106611.23083977196</v>
      </c>
      <c r="E394" s="11">
        <f>IFERROR(IF(PrestamoNo*PrestamoSi,PagoMensual,0), 0)</f>
        <v>184.1652205526635</v>
      </c>
      <c r="F394" s="11">
        <f>IFERROR(IF(PrestamoNo*PrestamoSi,PrincipalR,0), 0)</f>
        <v>0</v>
      </c>
      <c r="G394" s="11">
        <f>IFERROR(IF(PrestamoNo*PrestamoSi,Amortizacion,0), 0)</f>
        <v>0</v>
      </c>
      <c r="H394" s="12">
        <f>IFERROR(IF(PrestamoNo*PrestamoSi,SUM(INDEX(Table1[Interés],1,1):Table1[[#This Row],[Interés]]),0), 0)</f>
        <v>1049.9132331598105</v>
      </c>
      <c r="I394" s="11">
        <f>IFERROR(IF(PrestamoNo*PrestamoSi,SaldoR,0), 0)</f>
        <v>-107150.76682979055</v>
      </c>
    </row>
    <row r="395" spans="2:9" ht="16.2" customHeight="1">
      <c r="B395" s="9" t="str">
        <f>IFERROR(IF(AND(PrestamoNo*PrestamoSi,NPagos&gt;=FilaPago),FilaPago,""), "")</f>
        <v/>
      </c>
      <c r="C395" s="10">
        <f>IFERROR(IF(PrestamoNo*PrestamoSi,FechaPago,FechaInicial), FechaInicial)</f>
        <v>57771</v>
      </c>
      <c r="D395" s="11">
        <f>IFERROR(IF(PrestamoNo*PrestamoSi,CapitalR,""), "")</f>
        <v>-107150.76682979055</v>
      </c>
      <c r="E395" s="11">
        <f>IFERROR(IF(PrestamoNo*PrestamoSi,PagoMensual,0), 0)</f>
        <v>184.1652205526635</v>
      </c>
      <c r="F395" s="11">
        <f>IFERROR(IF(PrestamoNo*PrestamoSi,PrincipalR,0), 0)</f>
        <v>0</v>
      </c>
      <c r="G395" s="11">
        <f>IFERROR(IF(PrestamoNo*PrestamoSi,Amortizacion,0), 0)</f>
        <v>0</v>
      </c>
      <c r="H395" s="12">
        <f>IFERROR(IF(PrestamoNo*PrestamoSi,SUM(INDEX(Table1[Interés],1,1):Table1[[#This Row],[Interés]]),0), 0)</f>
        <v>1049.9132331598105</v>
      </c>
      <c r="I395" s="11">
        <f>IFERROR(IF(PrestamoNo*PrestamoSi,SaldoR,0), 0)</f>
        <v>-107692.10127310918</v>
      </c>
    </row>
    <row r="396" spans="2:9" ht="16.2" customHeight="1">
      <c r="B396" s="9" t="str">
        <f>IFERROR(IF(AND(PrestamoNo*PrestamoSi,NPagos&gt;=FilaPago),FilaPago,""), "")</f>
        <v/>
      </c>
      <c r="C396" s="10">
        <f>IFERROR(IF(PrestamoNo*PrestamoSi,FechaPago,FechaInicial), FechaInicial)</f>
        <v>57802</v>
      </c>
      <c r="D396" s="11">
        <f>IFERROR(IF(PrestamoNo*PrestamoSi,CapitalR,""), "")</f>
        <v>-107692.10127310918</v>
      </c>
      <c r="E396" s="11">
        <f>IFERROR(IF(PrestamoNo*PrestamoSi,PagoMensual,0), 0)</f>
        <v>184.1652205526635</v>
      </c>
      <c r="F396" s="11">
        <f>IFERROR(IF(PrestamoNo*PrestamoSi,PrincipalR,0), 0)</f>
        <v>0</v>
      </c>
      <c r="G396" s="11">
        <f>IFERROR(IF(PrestamoNo*PrestamoSi,Amortizacion,0), 0)</f>
        <v>0</v>
      </c>
      <c r="H396" s="12">
        <f>IFERROR(IF(PrestamoNo*PrestamoSi,SUM(INDEX(Table1[Interés],1,1):Table1[[#This Row],[Interés]]),0), 0)</f>
        <v>1049.9132331598105</v>
      </c>
      <c r="I396" s="11">
        <f>IFERROR(IF(PrestamoNo*PrestamoSi,SaldoR,0), 0)</f>
        <v>-108235.24016457221</v>
      </c>
    </row>
    <row r="397" spans="2:9" ht="16.2" customHeight="1">
      <c r="B397" s="9" t="str">
        <f>IFERROR(IF(AND(PrestamoNo*PrestamoSi,NPagos&gt;=FilaPago),FilaPago,""), "")</f>
        <v/>
      </c>
      <c r="C397" s="10">
        <f>IFERROR(IF(PrestamoNo*PrestamoSi,FechaPago,FechaInicial), FechaInicial)</f>
        <v>57832</v>
      </c>
      <c r="D397" s="11">
        <f>IFERROR(IF(PrestamoNo*PrestamoSi,CapitalR,""), "")</f>
        <v>-108235.24016457221</v>
      </c>
      <c r="E397" s="11">
        <f>IFERROR(IF(PrestamoNo*PrestamoSi,PagoMensual,0), 0)</f>
        <v>184.1652205526635</v>
      </c>
      <c r="F397" s="11">
        <f>IFERROR(IF(PrestamoNo*PrestamoSi,PrincipalR,0), 0)</f>
        <v>0</v>
      </c>
      <c r="G397" s="11">
        <f>IFERROR(IF(PrestamoNo*PrestamoSi,Amortizacion,0), 0)</f>
        <v>0</v>
      </c>
      <c r="H397" s="12">
        <f>IFERROR(IF(PrestamoNo*PrestamoSi,SUM(INDEX(Table1[Interés],1,1):Table1[[#This Row],[Interés]]),0), 0)</f>
        <v>1049.9132331598105</v>
      </c>
      <c r="I397" s="11">
        <f>IFERROR(IF(PrestamoNo*PrestamoSi,SaldoR,0), 0)</f>
        <v>-108780.18951900685</v>
      </c>
    </row>
    <row r="398" spans="2:9" ht="16.2" customHeight="1">
      <c r="B398" s="9" t="str">
        <f>IFERROR(IF(AND(PrestamoNo*PrestamoSi,NPagos&gt;=FilaPago),FilaPago,""), "")</f>
        <v/>
      </c>
      <c r="C398" s="10">
        <f>IFERROR(IF(PrestamoNo*PrestamoSi,FechaPago,FechaInicial), FechaInicial)</f>
        <v>57863</v>
      </c>
      <c r="D398" s="11">
        <f>IFERROR(IF(PrestamoNo*PrestamoSi,CapitalR,""), "")</f>
        <v>-108780.18951900685</v>
      </c>
      <c r="E398" s="11">
        <f>IFERROR(IF(PrestamoNo*PrestamoSi,PagoMensual,0), 0)</f>
        <v>184.1652205526635</v>
      </c>
      <c r="F398" s="11">
        <f>IFERROR(IF(PrestamoNo*PrestamoSi,PrincipalR,0), 0)</f>
        <v>0</v>
      </c>
      <c r="G398" s="11">
        <f>IFERROR(IF(PrestamoNo*PrestamoSi,Amortizacion,0), 0)</f>
        <v>0</v>
      </c>
      <c r="H398" s="12">
        <f>IFERROR(IF(PrestamoNo*PrestamoSi,SUM(INDEX(Table1[Interés],1,1):Table1[[#This Row],[Interés]]),0), 0)</f>
        <v>1049.9132331598105</v>
      </c>
      <c r="I398" s="11">
        <f>IFERROR(IF(PrestamoNo*PrestamoSi,SaldoR,0), 0)</f>
        <v>-109326.95537128951</v>
      </c>
    </row>
    <row r="399" spans="2:9" ht="16.2" customHeight="1">
      <c r="B399" s="9" t="str">
        <f>IFERROR(IF(AND(PrestamoNo*PrestamoSi,NPagos&gt;=FilaPago),FilaPago,""), "")</f>
        <v/>
      </c>
      <c r="C399" s="10">
        <f>IFERROR(IF(PrestamoNo*PrestamoSi,FechaPago,FechaInicial), FechaInicial)</f>
        <v>57893</v>
      </c>
      <c r="D399" s="11">
        <f>IFERROR(IF(PrestamoNo*PrestamoSi,CapitalR,""), "")</f>
        <v>-109326.95537128951</v>
      </c>
      <c r="E399" s="11">
        <f>IFERROR(IF(PrestamoNo*PrestamoSi,PagoMensual,0), 0)</f>
        <v>184.1652205526635</v>
      </c>
      <c r="F399" s="11">
        <f>IFERROR(IF(PrestamoNo*PrestamoSi,PrincipalR,0), 0)</f>
        <v>0</v>
      </c>
      <c r="G399" s="11">
        <f>IFERROR(IF(PrestamoNo*PrestamoSi,Amortizacion,0), 0)</f>
        <v>0</v>
      </c>
      <c r="H399" s="12">
        <f>IFERROR(IF(PrestamoNo*PrestamoSi,SUM(INDEX(Table1[Interés],1,1):Table1[[#This Row],[Interés]]),0), 0)</f>
        <v>1049.9132331598105</v>
      </c>
      <c r="I399" s="11">
        <f>IFERROR(IF(PrestamoNo*PrestamoSi,SaldoR,0), 0)</f>
        <v>-109875.54377641316</v>
      </c>
    </row>
    <row r="400" spans="2:9" ht="16.2" customHeight="1">
      <c r="B400" s="9" t="str">
        <f>IFERROR(IF(AND(PrestamoNo*PrestamoSi,NPagos&gt;=FilaPago),FilaPago,""), "")</f>
        <v/>
      </c>
      <c r="C400" s="10">
        <f>IFERROR(IF(PrestamoNo*PrestamoSi,FechaPago,FechaInicial), FechaInicial)</f>
        <v>57924</v>
      </c>
      <c r="D400" s="11">
        <f>IFERROR(IF(PrestamoNo*PrestamoSi,CapitalR,""), "")</f>
        <v>-109875.54377641316</v>
      </c>
      <c r="E400" s="11">
        <f>IFERROR(IF(PrestamoNo*PrestamoSi,PagoMensual,0), 0)</f>
        <v>184.1652205526635</v>
      </c>
      <c r="F400" s="11">
        <f>IFERROR(IF(PrestamoNo*PrestamoSi,PrincipalR,0), 0)</f>
        <v>0</v>
      </c>
      <c r="G400" s="11">
        <f>IFERROR(IF(PrestamoNo*PrestamoSi,Amortizacion,0), 0)</f>
        <v>0</v>
      </c>
      <c r="H400" s="12">
        <f>IFERROR(IF(PrestamoNo*PrestamoSi,SUM(INDEX(Table1[Interés],1,1):Table1[[#This Row],[Interés]]),0), 0)</f>
        <v>1049.9132331598105</v>
      </c>
      <c r="I400" s="11">
        <f>IFERROR(IF(PrestamoNo*PrestamoSi,SaldoR,0), 0)</f>
        <v>-110425.96080955392</v>
      </c>
    </row>
    <row r="401" spans="2:9" ht="16.2" customHeight="1">
      <c r="B401" s="9" t="str">
        <f>IFERROR(IF(AND(PrestamoNo*PrestamoSi,NPagos&gt;=FilaPago),FilaPago,""), "")</f>
        <v/>
      </c>
      <c r="C401" s="10">
        <f>IFERROR(IF(PrestamoNo*PrestamoSi,FechaPago,FechaInicial), FechaInicial)</f>
        <v>57955</v>
      </c>
      <c r="D401" s="11">
        <f>IFERROR(IF(PrestamoNo*PrestamoSi,CapitalR,""), "")</f>
        <v>-110425.96080955392</v>
      </c>
      <c r="E401" s="11">
        <f>IFERROR(IF(PrestamoNo*PrestamoSi,PagoMensual,0), 0)</f>
        <v>184.1652205526635</v>
      </c>
      <c r="F401" s="11">
        <f>IFERROR(IF(PrestamoNo*PrestamoSi,PrincipalR,0), 0)</f>
        <v>0</v>
      </c>
      <c r="G401" s="11">
        <f>IFERROR(IF(PrestamoNo*PrestamoSi,Amortizacion,0), 0)</f>
        <v>0</v>
      </c>
      <c r="H401" s="12">
        <f>IFERROR(IF(PrestamoNo*PrestamoSi,SUM(INDEX(Table1[Interés],1,1):Table1[[#This Row],[Interés]]),0), 0)</f>
        <v>1049.9132331598105</v>
      </c>
      <c r="I401" s="11">
        <f>IFERROR(IF(PrestamoNo*PrestamoSi,SaldoR,0), 0)</f>
        <v>-110978.21256613842</v>
      </c>
    </row>
    <row r="402" spans="2:9" ht="16.2" customHeight="1">
      <c r="B402" s="9" t="str">
        <f>IFERROR(IF(AND(PrestamoNo*PrestamoSi,NPagos&gt;=FilaPago),FilaPago,""), "")</f>
        <v/>
      </c>
      <c r="C402" s="10">
        <f>IFERROR(IF(PrestamoNo*PrestamoSi,FechaPago,FechaInicial), FechaInicial)</f>
        <v>57985</v>
      </c>
      <c r="D402" s="11">
        <f>IFERROR(IF(PrestamoNo*PrestamoSi,CapitalR,""), "")</f>
        <v>-110978.21256613842</v>
      </c>
      <c r="E402" s="11">
        <f>IFERROR(IF(PrestamoNo*PrestamoSi,PagoMensual,0), 0)</f>
        <v>184.1652205526635</v>
      </c>
      <c r="F402" s="11">
        <f>IFERROR(IF(PrestamoNo*PrestamoSi,PrincipalR,0), 0)</f>
        <v>0</v>
      </c>
      <c r="G402" s="11">
        <f>IFERROR(IF(PrestamoNo*PrestamoSi,Amortizacion,0), 0)</f>
        <v>0</v>
      </c>
      <c r="H402" s="12">
        <f>IFERROR(IF(PrestamoNo*PrestamoSi,SUM(INDEX(Table1[Interés],1,1):Table1[[#This Row],[Interés]]),0), 0)</f>
        <v>1049.9132331598105</v>
      </c>
      <c r="I402" s="11">
        <f>IFERROR(IF(PrestamoNo*PrestamoSi,SaldoR,0), 0)</f>
        <v>-111532.30516191153</v>
      </c>
    </row>
    <row r="403" spans="2:9" ht="16.2" customHeight="1">
      <c r="B403" s="9" t="str">
        <f>IFERROR(IF(AND(PrestamoNo*PrestamoSi,NPagos&gt;=FilaPago),FilaPago,""), "")</f>
        <v/>
      </c>
      <c r="C403" s="10">
        <f>IFERROR(IF(PrestamoNo*PrestamoSi,FechaPago,FechaInicial), FechaInicial)</f>
        <v>58016</v>
      </c>
      <c r="D403" s="11">
        <f>IFERROR(IF(PrestamoNo*PrestamoSi,CapitalR,""), "")</f>
        <v>-111532.30516191153</v>
      </c>
      <c r="E403" s="11">
        <f>IFERROR(IF(PrestamoNo*PrestamoSi,PagoMensual,0), 0)</f>
        <v>184.1652205526635</v>
      </c>
      <c r="F403" s="11">
        <f>IFERROR(IF(PrestamoNo*PrestamoSi,PrincipalR,0), 0)</f>
        <v>0</v>
      </c>
      <c r="G403" s="11">
        <f>IFERROR(IF(PrestamoNo*PrestamoSi,Amortizacion,0), 0)</f>
        <v>0</v>
      </c>
      <c r="H403" s="12">
        <f>IFERROR(IF(PrestamoNo*PrestamoSi,SUM(INDEX(Table1[Interés],1,1):Table1[[#This Row],[Interés]]),0), 0)</f>
        <v>1049.9132331598105</v>
      </c>
      <c r="I403" s="11">
        <f>IFERROR(IF(PrestamoNo*PrestamoSi,SaldoR,0), 0)</f>
        <v>-112088.24473300391</v>
      </c>
    </row>
    <row r="404" spans="2:9" ht="16.2" customHeight="1">
      <c r="B404" s="9" t="str">
        <f>IFERROR(IF(AND(PrestamoNo*PrestamoSi,NPagos&gt;=FilaPago),FilaPago,""), "")</f>
        <v/>
      </c>
      <c r="C404" s="10">
        <f>IFERROR(IF(PrestamoNo*PrestamoSi,FechaPago,FechaInicial), FechaInicial)</f>
        <v>58046</v>
      </c>
      <c r="D404" s="11">
        <f>IFERROR(IF(PrestamoNo*PrestamoSi,CapitalR,""), "")</f>
        <v>-112088.24473300391</v>
      </c>
      <c r="E404" s="11">
        <f>IFERROR(IF(PrestamoNo*PrestamoSi,PagoMensual,0), 0)</f>
        <v>184.1652205526635</v>
      </c>
      <c r="F404" s="11">
        <f>IFERROR(IF(PrestamoNo*PrestamoSi,PrincipalR,0), 0)</f>
        <v>0</v>
      </c>
      <c r="G404" s="11">
        <f>IFERROR(IF(PrestamoNo*PrestamoSi,Amortizacion,0), 0)</f>
        <v>0</v>
      </c>
      <c r="H404" s="12">
        <f>IFERROR(IF(PrestamoNo*PrestamoSi,SUM(INDEX(Table1[Interés],1,1):Table1[[#This Row],[Interés]]),0), 0)</f>
        <v>1049.9132331598105</v>
      </c>
      <c r="I404" s="11">
        <f>IFERROR(IF(PrestamoNo*PrestamoSi,SaldoR,0), 0)</f>
        <v>-112646.03743599997</v>
      </c>
    </row>
    <row r="405" spans="2:9" ht="16.2" customHeight="1">
      <c r="B405" s="9" t="str">
        <f>IFERROR(IF(AND(PrestamoNo*PrestamoSi,NPagos&gt;=FilaPago),FilaPago,""), "")</f>
        <v/>
      </c>
      <c r="C405" s="10">
        <f>IFERROR(IF(PrestamoNo*PrestamoSi,FechaPago,FechaInicial), FechaInicial)</f>
        <v>58077</v>
      </c>
      <c r="D405" s="11">
        <f>IFERROR(IF(PrestamoNo*PrestamoSi,CapitalR,""), "")</f>
        <v>-112646.03743599997</v>
      </c>
      <c r="E405" s="11">
        <f>IFERROR(IF(PrestamoNo*PrestamoSi,PagoMensual,0), 0)</f>
        <v>184.1652205526635</v>
      </c>
      <c r="F405" s="11">
        <f>IFERROR(IF(PrestamoNo*PrestamoSi,PrincipalR,0), 0)</f>
        <v>0</v>
      </c>
      <c r="G405" s="11">
        <f>IFERROR(IF(PrestamoNo*PrestamoSi,Amortizacion,0), 0)</f>
        <v>0</v>
      </c>
      <c r="H405" s="12">
        <f>IFERROR(IF(PrestamoNo*PrestamoSi,SUM(INDEX(Table1[Interés],1,1):Table1[[#This Row],[Interés]]),0), 0)</f>
        <v>1049.9132331598105</v>
      </c>
      <c r="I405" s="11">
        <f>IFERROR(IF(PrestamoNo*PrestamoSi,SaldoR,0), 0)</f>
        <v>-113205.68944800599</v>
      </c>
    </row>
    <row r="406" spans="2:9" ht="16.2" customHeight="1">
      <c r="B406" s="9" t="str">
        <f>IFERROR(IF(AND(PrestamoNo*PrestamoSi,NPagos&gt;=FilaPago),FilaPago,""), "")</f>
        <v/>
      </c>
      <c r="C406" s="10">
        <f>IFERROR(IF(PrestamoNo*PrestamoSi,FechaPago,FechaInicial), FechaInicial)</f>
        <v>58108</v>
      </c>
      <c r="D406" s="11">
        <f>IFERROR(IF(PrestamoNo*PrestamoSi,CapitalR,""), "")</f>
        <v>-113205.68944800599</v>
      </c>
      <c r="E406" s="11">
        <f>IFERROR(IF(PrestamoNo*PrestamoSi,PagoMensual,0), 0)</f>
        <v>184.1652205526635</v>
      </c>
      <c r="F406" s="11">
        <f>IFERROR(IF(PrestamoNo*PrestamoSi,PrincipalR,0), 0)</f>
        <v>0</v>
      </c>
      <c r="G406" s="11">
        <f>IFERROR(IF(PrestamoNo*PrestamoSi,Amortizacion,0), 0)</f>
        <v>0</v>
      </c>
      <c r="H406" s="12">
        <f>IFERROR(IF(PrestamoNo*PrestamoSi,SUM(INDEX(Table1[Interés],1,1):Table1[[#This Row],[Interés]]),0), 0)</f>
        <v>1049.9132331598105</v>
      </c>
      <c r="I406" s="11">
        <f>IFERROR(IF(PrestamoNo*PrestamoSi,SaldoR,0), 0)</f>
        <v>-113767.20696671869</v>
      </c>
    </row>
    <row r="407" spans="2:9" ht="16.2" customHeight="1">
      <c r="B407" s="9" t="str">
        <f>IFERROR(IF(AND(PrestamoNo*PrestamoSi,NPagos&gt;=FilaPago),FilaPago,""), "")</f>
        <v/>
      </c>
      <c r="C407" s="10">
        <f>IFERROR(IF(PrestamoNo*PrestamoSi,FechaPago,FechaInicial), FechaInicial)</f>
        <v>58136</v>
      </c>
      <c r="D407" s="11">
        <f>IFERROR(IF(PrestamoNo*PrestamoSi,CapitalR,""), "")</f>
        <v>-113767.20696671869</v>
      </c>
      <c r="E407" s="11">
        <f>IFERROR(IF(PrestamoNo*PrestamoSi,PagoMensual,0), 0)</f>
        <v>184.1652205526635</v>
      </c>
      <c r="F407" s="11">
        <f>IFERROR(IF(PrestamoNo*PrestamoSi,PrincipalR,0), 0)</f>
        <v>0</v>
      </c>
      <c r="G407" s="11">
        <f>IFERROR(IF(PrestamoNo*PrestamoSi,Amortizacion,0), 0)</f>
        <v>0</v>
      </c>
      <c r="H407" s="12">
        <f>IFERROR(IF(PrestamoNo*PrestamoSi,SUM(INDEX(Table1[Interés],1,1):Table1[[#This Row],[Interés]]),0), 0)</f>
        <v>1049.9132331598105</v>
      </c>
      <c r="I407" s="11">
        <f>IFERROR(IF(PrestamoNo*PrestamoSi,SaldoR,0), 0)</f>
        <v>-114330.59621049371</v>
      </c>
    </row>
    <row r="408" spans="2:9" ht="16.2" customHeight="1">
      <c r="B408" s="9" t="str">
        <f>IFERROR(IF(AND(PrestamoNo*PrestamoSi,NPagos&gt;=FilaPago),FilaPago,""), "")</f>
        <v/>
      </c>
      <c r="C408" s="10">
        <f>IFERROR(IF(PrestamoNo*PrestamoSi,FechaPago,FechaInicial), FechaInicial)</f>
        <v>58167</v>
      </c>
      <c r="D408" s="11">
        <f>IFERROR(IF(PrestamoNo*PrestamoSi,CapitalR,""), "")</f>
        <v>-114330.59621049371</v>
      </c>
      <c r="E408" s="11">
        <f>IFERROR(IF(PrestamoNo*PrestamoSi,PagoMensual,0), 0)</f>
        <v>184.1652205526635</v>
      </c>
      <c r="F408" s="11">
        <f>IFERROR(IF(PrestamoNo*PrestamoSi,PrincipalR,0), 0)</f>
        <v>0</v>
      </c>
      <c r="G408" s="11">
        <f>IFERROR(IF(PrestamoNo*PrestamoSi,Amortizacion,0), 0)</f>
        <v>0</v>
      </c>
      <c r="H408" s="12">
        <f>IFERROR(IF(PrestamoNo*PrestamoSi,SUM(INDEX(Table1[Interés],1,1):Table1[[#This Row],[Interés]]),0), 0)</f>
        <v>1049.9132331598105</v>
      </c>
      <c r="I408" s="11">
        <f>IFERROR(IF(PrestamoNo*PrestamoSi,SaldoR,0), 0)</f>
        <v>-114895.86341841472</v>
      </c>
    </row>
    <row r="409" spans="2:9" ht="16.2" customHeight="1">
      <c r="B409" s="9" t="str">
        <f>IFERROR(IF(AND(PrestamoNo*PrestamoSi,NPagos&gt;=FilaPago),FilaPago,""), "")</f>
        <v/>
      </c>
      <c r="C409" s="10">
        <f>IFERROR(IF(PrestamoNo*PrestamoSi,FechaPago,FechaInicial), FechaInicial)</f>
        <v>58197</v>
      </c>
      <c r="D409" s="11">
        <f>IFERROR(IF(PrestamoNo*PrestamoSi,CapitalR,""), "")</f>
        <v>-114895.86341841472</v>
      </c>
      <c r="E409" s="11">
        <f>IFERROR(IF(PrestamoNo*PrestamoSi,PagoMensual,0), 0)</f>
        <v>184.1652205526635</v>
      </c>
      <c r="F409" s="11">
        <f>IFERROR(IF(PrestamoNo*PrestamoSi,PrincipalR,0), 0)</f>
        <v>0</v>
      </c>
      <c r="G409" s="11">
        <f>IFERROR(IF(PrestamoNo*PrestamoSi,Amortizacion,0), 0)</f>
        <v>0</v>
      </c>
      <c r="H409" s="12">
        <f>IFERROR(IF(PrestamoNo*PrestamoSi,SUM(INDEX(Table1[Interés],1,1):Table1[[#This Row],[Interés]]),0), 0)</f>
        <v>1049.9132331598105</v>
      </c>
      <c r="I409" s="11">
        <f>IFERROR(IF(PrestamoNo*PrestamoSi,SaldoR,0), 0)</f>
        <v>-115463.01485036216</v>
      </c>
    </row>
    <row r="410" spans="2:9" ht="16.2" customHeight="1">
      <c r="B410" s="9" t="str">
        <f>IFERROR(IF(AND(PrestamoNo*PrestamoSi,NPagos&gt;=FilaPago),FilaPago,""), "")</f>
        <v/>
      </c>
      <c r="C410" s="10">
        <f>IFERROR(IF(PrestamoNo*PrestamoSi,FechaPago,FechaInicial), FechaInicial)</f>
        <v>58228</v>
      </c>
      <c r="D410" s="11">
        <f>IFERROR(IF(PrestamoNo*PrestamoSi,CapitalR,""), "")</f>
        <v>-115463.01485036216</v>
      </c>
      <c r="E410" s="11">
        <f>IFERROR(IF(PrestamoNo*PrestamoSi,PagoMensual,0), 0)</f>
        <v>184.1652205526635</v>
      </c>
      <c r="F410" s="11">
        <f>IFERROR(IF(PrestamoNo*PrestamoSi,PrincipalR,0), 0)</f>
        <v>0</v>
      </c>
      <c r="G410" s="11">
        <f>IFERROR(IF(PrestamoNo*PrestamoSi,Amortizacion,0), 0)</f>
        <v>0</v>
      </c>
      <c r="H410" s="12">
        <f>IFERROR(IF(PrestamoNo*PrestamoSi,SUM(INDEX(Table1[Interés],1,1):Table1[[#This Row],[Interés]]),0), 0)</f>
        <v>1049.9132331598105</v>
      </c>
      <c r="I410" s="11">
        <f>IFERROR(IF(PrestamoNo*PrestamoSi,SaldoR,0), 0)</f>
        <v>-116032.05678708266</v>
      </c>
    </row>
    <row r="411" spans="2:9" ht="16.2" customHeight="1">
      <c r="B411" s="9" t="str">
        <f>IFERROR(IF(AND(PrestamoNo*PrestamoSi,NPagos&gt;=FilaPago),FilaPago,""), "")</f>
        <v/>
      </c>
      <c r="C411" s="10">
        <f>IFERROR(IF(PrestamoNo*PrestamoSi,FechaPago,FechaInicial), FechaInicial)</f>
        <v>58258</v>
      </c>
      <c r="D411" s="11">
        <f>IFERROR(IF(PrestamoNo*PrestamoSi,CapitalR,""), "")</f>
        <v>-116032.05678708266</v>
      </c>
      <c r="E411" s="11">
        <f>IFERROR(IF(PrestamoNo*PrestamoSi,PagoMensual,0), 0)</f>
        <v>184.1652205526635</v>
      </c>
      <c r="F411" s="11">
        <f>IFERROR(IF(PrestamoNo*PrestamoSi,PrincipalR,0), 0)</f>
        <v>0</v>
      </c>
      <c r="G411" s="11">
        <f>IFERROR(IF(PrestamoNo*PrestamoSi,Amortizacion,0), 0)</f>
        <v>0</v>
      </c>
      <c r="H411" s="12">
        <f>IFERROR(IF(PrestamoNo*PrestamoSi,SUM(INDEX(Table1[Interés],1,1):Table1[[#This Row],[Interés]]),0), 0)</f>
        <v>1049.9132331598105</v>
      </c>
      <c r="I411" s="11">
        <f>IFERROR(IF(PrestamoNo*PrestamoSi,SaldoR,0), 0)</f>
        <v>-116602.995530259</v>
      </c>
    </row>
    <row r="412" spans="2:9" ht="16.2" customHeight="1">
      <c r="B412" s="9" t="str">
        <f>IFERROR(IF(AND(PrestamoNo*PrestamoSi,NPagos&gt;=FilaPago),FilaPago,""), "")</f>
        <v/>
      </c>
      <c r="C412" s="10">
        <f>IFERROR(IF(PrestamoNo*PrestamoSi,FechaPago,FechaInicial), FechaInicial)</f>
        <v>58289</v>
      </c>
      <c r="D412" s="11">
        <f>IFERROR(IF(PrestamoNo*PrestamoSi,CapitalR,""), "")</f>
        <v>-116602.995530259</v>
      </c>
      <c r="E412" s="11">
        <f>IFERROR(IF(PrestamoNo*PrestamoSi,PagoMensual,0), 0)</f>
        <v>184.1652205526635</v>
      </c>
      <c r="F412" s="11">
        <f>IFERROR(IF(PrestamoNo*PrestamoSi,PrincipalR,0), 0)</f>
        <v>0</v>
      </c>
      <c r="G412" s="11">
        <f>IFERROR(IF(PrestamoNo*PrestamoSi,Amortizacion,0), 0)</f>
        <v>0</v>
      </c>
      <c r="H412" s="12">
        <f>IFERROR(IF(PrestamoNo*PrestamoSi,SUM(INDEX(Table1[Interés],1,1):Table1[[#This Row],[Interés]]),0), 0)</f>
        <v>1049.9132331598105</v>
      </c>
      <c r="I412" s="11">
        <f>IFERROR(IF(PrestamoNo*PrestamoSi,SaldoR,0), 0)</f>
        <v>-117175.8374025792</v>
      </c>
    </row>
    <row r="413" spans="2:9" ht="16.2" customHeight="1">
      <c r="B413" s="9" t="str">
        <f>IFERROR(IF(AND(PrestamoNo*PrestamoSi,NPagos&gt;=FilaPago),FilaPago,""), "")</f>
        <v/>
      </c>
      <c r="C413" s="10">
        <f>IFERROR(IF(PrestamoNo*PrestamoSi,FechaPago,FechaInicial), FechaInicial)</f>
        <v>58320</v>
      </c>
      <c r="D413" s="11">
        <f>IFERROR(IF(PrestamoNo*PrestamoSi,CapitalR,""), "")</f>
        <v>-117175.8374025792</v>
      </c>
      <c r="E413" s="11">
        <f>IFERROR(IF(PrestamoNo*PrestamoSi,PagoMensual,0), 0)</f>
        <v>184.1652205526635</v>
      </c>
      <c r="F413" s="11">
        <f>IFERROR(IF(PrestamoNo*PrestamoSi,PrincipalR,0), 0)</f>
        <v>0</v>
      </c>
      <c r="G413" s="11">
        <f>IFERROR(IF(PrestamoNo*PrestamoSi,Amortizacion,0), 0)</f>
        <v>0</v>
      </c>
      <c r="H413" s="12">
        <f>IFERROR(IF(PrestamoNo*PrestamoSi,SUM(INDEX(Table1[Interés],1,1):Table1[[#This Row],[Interés]]),0), 0)</f>
        <v>1049.9132331598105</v>
      </c>
      <c r="I413" s="11">
        <f>IFERROR(IF(PrestamoNo*PrestamoSi,SaldoR,0), 0)</f>
        <v>-117750.58874780715</v>
      </c>
    </row>
    <row r="414" spans="2:9" ht="16.2" customHeight="1">
      <c r="B414" s="9" t="str">
        <f>IFERROR(IF(AND(PrestamoNo*PrestamoSi,NPagos&gt;=FilaPago),FilaPago,""), "")</f>
        <v/>
      </c>
      <c r="C414" s="10">
        <f>IFERROR(IF(PrestamoNo*PrestamoSi,FechaPago,FechaInicial), FechaInicial)</f>
        <v>58350</v>
      </c>
      <c r="D414" s="11">
        <f>IFERROR(IF(PrestamoNo*PrestamoSi,CapitalR,""), "")</f>
        <v>-117750.58874780715</v>
      </c>
      <c r="E414" s="11">
        <f>IFERROR(IF(PrestamoNo*PrestamoSi,PagoMensual,0), 0)</f>
        <v>184.1652205526635</v>
      </c>
      <c r="F414" s="11">
        <f>IFERROR(IF(PrestamoNo*PrestamoSi,PrincipalR,0), 0)</f>
        <v>0</v>
      </c>
      <c r="G414" s="11">
        <f>IFERROR(IF(PrestamoNo*PrestamoSi,Amortizacion,0), 0)</f>
        <v>0</v>
      </c>
      <c r="H414" s="12">
        <f>IFERROR(IF(PrestamoNo*PrestamoSi,SUM(INDEX(Table1[Interés],1,1):Table1[[#This Row],[Interés]]),0), 0)</f>
        <v>1049.9132331598105</v>
      </c>
      <c r="I414" s="11">
        <f>IFERROR(IF(PrestamoNo*PrestamoSi,SaldoR,0), 0)</f>
        <v>-118327.25593085249</v>
      </c>
    </row>
    <row r="415" spans="2:9" ht="16.2" customHeight="1">
      <c r="B415" s="9" t="str">
        <f>IFERROR(IF(AND(PrestamoNo*PrestamoSi,NPagos&gt;=FilaPago),FilaPago,""), "")</f>
        <v/>
      </c>
      <c r="C415" s="10">
        <f>IFERROR(IF(PrestamoNo*PrestamoSi,FechaPago,FechaInicial), FechaInicial)</f>
        <v>58381</v>
      </c>
      <c r="D415" s="11">
        <f>IFERROR(IF(PrestamoNo*PrestamoSi,CapitalR,""), "")</f>
        <v>-118327.25593085249</v>
      </c>
      <c r="E415" s="11">
        <f>IFERROR(IF(PrestamoNo*PrestamoSi,PagoMensual,0), 0)</f>
        <v>184.1652205526635</v>
      </c>
      <c r="F415" s="11">
        <f>IFERROR(IF(PrestamoNo*PrestamoSi,PrincipalR,0), 0)</f>
        <v>0</v>
      </c>
      <c r="G415" s="11">
        <f>IFERROR(IF(PrestamoNo*PrestamoSi,Amortizacion,0), 0)</f>
        <v>0</v>
      </c>
      <c r="H415" s="12">
        <f>IFERROR(IF(PrestamoNo*PrestamoSi,SUM(INDEX(Table1[Interés],1,1):Table1[[#This Row],[Interés]]),0), 0)</f>
        <v>1049.9132331598105</v>
      </c>
      <c r="I415" s="11">
        <f>IFERROR(IF(PrestamoNo*PrestamoSi,SaldoR,0), 0)</f>
        <v>-118905.84533784131</v>
      </c>
    </row>
    <row r="416" spans="2:9" ht="16.2" customHeight="1">
      <c r="B416" s="9" t="str">
        <f>IFERROR(IF(AND(PrestamoNo*PrestamoSi,NPagos&gt;=FilaPago),FilaPago,""), "")</f>
        <v/>
      </c>
      <c r="C416" s="10">
        <f>IFERROR(IF(PrestamoNo*PrestamoSi,FechaPago,FechaInicial), FechaInicial)</f>
        <v>58411</v>
      </c>
      <c r="D416" s="11">
        <f>IFERROR(IF(PrestamoNo*PrestamoSi,CapitalR,""), "")</f>
        <v>-118905.84533784131</v>
      </c>
      <c r="E416" s="11">
        <f>IFERROR(IF(PrestamoNo*PrestamoSi,PagoMensual,0), 0)</f>
        <v>184.1652205526635</v>
      </c>
      <c r="F416" s="11">
        <f>IFERROR(IF(PrestamoNo*PrestamoSi,PrincipalR,0), 0)</f>
        <v>0</v>
      </c>
      <c r="G416" s="11">
        <f>IFERROR(IF(PrestamoNo*PrestamoSi,Amortizacion,0), 0)</f>
        <v>0</v>
      </c>
      <c r="H416" s="12">
        <f>IFERROR(IF(PrestamoNo*PrestamoSi,SUM(INDEX(Table1[Interés],1,1):Table1[[#This Row],[Interés]]),0), 0)</f>
        <v>1049.9132331598105</v>
      </c>
      <c r="I416" s="11">
        <f>IFERROR(IF(PrestamoNo*PrestamoSi,SaldoR,0), 0)</f>
        <v>-119486.36337618687</v>
      </c>
    </row>
    <row r="417" spans="2:9" ht="16.2" customHeight="1">
      <c r="B417" s="9" t="str">
        <f>IFERROR(IF(AND(PrestamoNo*PrestamoSi,NPagos&gt;=FilaPago),FilaPago,""), "")</f>
        <v/>
      </c>
      <c r="C417" s="10">
        <f>IFERROR(IF(PrestamoNo*PrestamoSi,FechaPago,FechaInicial), FechaInicial)</f>
        <v>58442</v>
      </c>
      <c r="D417" s="11">
        <f>IFERROR(IF(PrestamoNo*PrestamoSi,CapitalR,""), "")</f>
        <v>-119486.36337618687</v>
      </c>
      <c r="E417" s="11">
        <f>IFERROR(IF(PrestamoNo*PrestamoSi,PagoMensual,0), 0)</f>
        <v>184.1652205526635</v>
      </c>
      <c r="F417" s="11">
        <f>IFERROR(IF(PrestamoNo*PrestamoSi,PrincipalR,0), 0)</f>
        <v>0</v>
      </c>
      <c r="G417" s="11">
        <f>IFERROR(IF(PrestamoNo*PrestamoSi,Amortizacion,0), 0)</f>
        <v>0</v>
      </c>
      <c r="H417" s="12">
        <f>IFERROR(IF(PrestamoNo*PrestamoSi,SUM(INDEX(Table1[Interés],1,1):Table1[[#This Row],[Interés]]),0), 0)</f>
        <v>1049.9132331598105</v>
      </c>
      <c r="I417" s="11">
        <f>IFERROR(IF(PrestamoNo*PrestamoSi,SaldoR,0), 0)</f>
        <v>-120068.81647466013</v>
      </c>
    </row>
    <row r="418" spans="2:9" ht="16.2" customHeight="1">
      <c r="B418" s="9" t="str">
        <f>IFERROR(IF(AND(PrestamoNo*PrestamoSi,NPagos&gt;=FilaPago),FilaPago,""), "")</f>
        <v/>
      </c>
      <c r="C418" s="10">
        <f>IFERROR(IF(PrestamoNo*PrestamoSi,FechaPago,FechaInicial), FechaInicial)</f>
        <v>58473</v>
      </c>
      <c r="D418" s="11">
        <f>IFERROR(IF(PrestamoNo*PrestamoSi,CapitalR,""), "")</f>
        <v>-120068.81647466013</v>
      </c>
      <c r="E418" s="11">
        <f>IFERROR(IF(PrestamoNo*PrestamoSi,PagoMensual,0), 0)</f>
        <v>184.1652205526635</v>
      </c>
      <c r="F418" s="11">
        <f>IFERROR(IF(PrestamoNo*PrestamoSi,PrincipalR,0), 0)</f>
        <v>0</v>
      </c>
      <c r="G418" s="11">
        <f>IFERROR(IF(PrestamoNo*PrestamoSi,Amortizacion,0), 0)</f>
        <v>0</v>
      </c>
      <c r="H418" s="12">
        <f>IFERROR(IF(PrestamoNo*PrestamoSi,SUM(INDEX(Table1[Interés],1,1):Table1[[#This Row],[Interés]]),0), 0)</f>
        <v>1049.9132331598105</v>
      </c>
      <c r="I418" s="11">
        <f>IFERROR(IF(PrestamoNo*PrestamoSi,SaldoR,0), 0)</f>
        <v>-120653.21108346168</v>
      </c>
    </row>
    <row r="419" spans="2:9" ht="16.2" customHeight="1">
      <c r="B419" s="9" t="str">
        <f>IFERROR(IF(AND(PrestamoNo*PrestamoSi,NPagos&gt;=FilaPago),FilaPago,""), "")</f>
        <v/>
      </c>
      <c r="C419" s="10">
        <f>IFERROR(IF(PrestamoNo*PrestamoSi,FechaPago,FechaInicial), FechaInicial)</f>
        <v>58502</v>
      </c>
      <c r="D419" s="11">
        <f>IFERROR(IF(PrestamoNo*PrestamoSi,CapitalR,""), "")</f>
        <v>-120653.21108346168</v>
      </c>
      <c r="E419" s="11">
        <f>IFERROR(IF(PrestamoNo*PrestamoSi,PagoMensual,0), 0)</f>
        <v>184.1652205526635</v>
      </c>
      <c r="F419" s="11">
        <f>IFERROR(IF(PrestamoNo*PrestamoSi,PrincipalR,0), 0)</f>
        <v>0</v>
      </c>
      <c r="G419" s="11">
        <f>IFERROR(IF(PrestamoNo*PrestamoSi,Amortizacion,0), 0)</f>
        <v>0</v>
      </c>
      <c r="H419" s="12">
        <f>IFERROR(IF(PrestamoNo*PrestamoSi,SUM(INDEX(Table1[Interés],1,1):Table1[[#This Row],[Interés]]),0), 0)</f>
        <v>1049.9132331598105</v>
      </c>
      <c r="I419" s="11">
        <f>IFERROR(IF(PrestamoNo*PrestamoSi,SaldoR,0), 0)</f>
        <v>-121239.55367429258</v>
      </c>
    </row>
    <row r="420" spans="2:9" ht="16.2" customHeight="1">
      <c r="B420" s="9" t="str">
        <f>IFERROR(IF(AND(PrestamoNo*PrestamoSi,NPagos&gt;=FilaPago),FilaPago,""), "")</f>
        <v/>
      </c>
      <c r="C420" s="10">
        <f>IFERROR(IF(PrestamoNo*PrestamoSi,FechaPago,FechaInicial), FechaInicial)</f>
        <v>58533</v>
      </c>
      <c r="D420" s="11">
        <f>IFERROR(IF(PrestamoNo*PrestamoSi,CapitalR,""), "")</f>
        <v>-121239.55367429258</v>
      </c>
      <c r="E420" s="11">
        <f>IFERROR(IF(PrestamoNo*PrestamoSi,PagoMensual,0), 0)</f>
        <v>184.1652205526635</v>
      </c>
      <c r="F420" s="11">
        <f>IFERROR(IF(PrestamoNo*PrestamoSi,PrincipalR,0), 0)</f>
        <v>0</v>
      </c>
      <c r="G420" s="11">
        <f>IFERROR(IF(PrestamoNo*PrestamoSi,Amortizacion,0), 0)</f>
        <v>0</v>
      </c>
      <c r="H420" s="12">
        <f>IFERROR(IF(PrestamoNo*PrestamoSi,SUM(INDEX(Table1[Interés],1,1):Table1[[#This Row],[Interés]]),0), 0)</f>
        <v>1049.9132331598105</v>
      </c>
      <c r="I420" s="11">
        <f>IFERROR(IF(PrestamoNo*PrestamoSi,SaldoR,0), 0)</f>
        <v>-121827.85074042621</v>
      </c>
    </row>
    <row r="421" spans="2:9" ht="16.2" customHeight="1">
      <c r="B421" s="9" t="str">
        <f>IFERROR(IF(AND(PrestamoNo*PrestamoSi,NPagos&gt;=FilaPago),FilaPago,""), "")</f>
        <v/>
      </c>
      <c r="C421" s="10">
        <f>IFERROR(IF(PrestamoNo*PrestamoSi,FechaPago,FechaInicial), FechaInicial)</f>
        <v>58563</v>
      </c>
      <c r="D421" s="11">
        <f>IFERROR(IF(PrestamoNo*PrestamoSi,CapitalR,""), "")</f>
        <v>-121827.85074042621</v>
      </c>
      <c r="E421" s="11">
        <f>IFERROR(IF(PrestamoNo*PrestamoSi,PagoMensual,0), 0)</f>
        <v>184.1652205526635</v>
      </c>
      <c r="F421" s="11">
        <f>IFERROR(IF(PrestamoNo*PrestamoSi,PrincipalR,0), 0)</f>
        <v>0</v>
      </c>
      <c r="G421" s="11">
        <f>IFERROR(IF(PrestamoNo*PrestamoSi,Amortizacion,0), 0)</f>
        <v>0</v>
      </c>
      <c r="H421" s="12">
        <f>IFERROR(IF(PrestamoNo*PrestamoSi,SUM(INDEX(Table1[Interés],1,1):Table1[[#This Row],[Interés]]),0), 0)</f>
        <v>1049.9132331598105</v>
      </c>
      <c r="I421" s="11">
        <f>IFERROR(IF(PrestamoNo*PrestamoSi,SaldoR,0), 0)</f>
        <v>-122418.1087967803</v>
      </c>
    </row>
    <row r="422" spans="2:9" ht="16.2" customHeight="1">
      <c r="B422" s="9" t="str">
        <f>IFERROR(IF(AND(PrestamoNo*PrestamoSi,NPagos&gt;=FilaPago),FilaPago,""), "")</f>
        <v/>
      </c>
      <c r="C422" s="10">
        <f>IFERROR(IF(PrestamoNo*PrestamoSi,FechaPago,FechaInicial), FechaInicial)</f>
        <v>58594</v>
      </c>
      <c r="D422" s="11">
        <f>IFERROR(IF(PrestamoNo*PrestamoSi,CapitalR,""), "")</f>
        <v>-122418.1087967803</v>
      </c>
      <c r="E422" s="11">
        <f>IFERROR(IF(PrestamoNo*PrestamoSi,PagoMensual,0), 0)</f>
        <v>184.1652205526635</v>
      </c>
      <c r="F422" s="11">
        <f>IFERROR(IF(PrestamoNo*PrestamoSi,PrincipalR,0), 0)</f>
        <v>0</v>
      </c>
      <c r="G422" s="11">
        <f>IFERROR(IF(PrestamoNo*PrestamoSi,Amortizacion,0), 0)</f>
        <v>0</v>
      </c>
      <c r="H422" s="12">
        <f>IFERROR(IF(PrestamoNo*PrestamoSi,SUM(INDEX(Table1[Interés],1,1):Table1[[#This Row],[Interés]]),0), 0)</f>
        <v>1049.9132331598105</v>
      </c>
      <c r="I422" s="11">
        <f>IFERROR(IF(PrestamoNo*PrestamoSi,SaldoR,0), 0)</f>
        <v>-123010.33437998896</v>
      </c>
    </row>
    <row r="423" spans="2:9" ht="16.2" customHeight="1">
      <c r="B423" s="9" t="str">
        <f>IFERROR(IF(AND(PrestamoNo*PrestamoSi,NPagos&gt;=FilaPago),FilaPago,""), "")</f>
        <v/>
      </c>
      <c r="C423" s="10">
        <f>IFERROR(IF(PrestamoNo*PrestamoSi,FechaPago,FechaInicial), FechaInicial)</f>
        <v>58624</v>
      </c>
      <c r="D423" s="11">
        <f>IFERROR(IF(PrestamoNo*PrestamoSi,CapitalR,""), "")</f>
        <v>-123010.33437998896</v>
      </c>
      <c r="E423" s="11">
        <f>IFERROR(IF(PrestamoNo*PrestamoSi,PagoMensual,0), 0)</f>
        <v>184.1652205526635</v>
      </c>
      <c r="F423" s="11">
        <f>IFERROR(IF(PrestamoNo*PrestamoSi,PrincipalR,0), 0)</f>
        <v>0</v>
      </c>
      <c r="G423" s="11">
        <f>IFERROR(IF(PrestamoNo*PrestamoSi,Amortizacion,0), 0)</f>
        <v>0</v>
      </c>
      <c r="H423" s="12">
        <f>IFERROR(IF(PrestamoNo*PrestamoSi,SUM(INDEX(Table1[Interés],1,1):Table1[[#This Row],[Interés]]),0), 0)</f>
        <v>1049.9132331598105</v>
      </c>
      <c r="I423" s="11">
        <f>IFERROR(IF(PrestamoNo*PrestamoSi,SaldoR,0), 0)</f>
        <v>-123604.53404847489</v>
      </c>
    </row>
    <row r="424" spans="2:9" ht="16.2" customHeight="1">
      <c r="B424" s="9" t="str">
        <f>IFERROR(IF(AND(PrestamoNo*PrestamoSi,NPagos&gt;=FilaPago),FilaPago,""), "")</f>
        <v/>
      </c>
      <c r="C424" s="10">
        <f>IFERROR(IF(PrestamoNo*PrestamoSi,FechaPago,FechaInicial), FechaInicial)</f>
        <v>58655</v>
      </c>
      <c r="D424" s="11">
        <f>IFERROR(IF(PrestamoNo*PrestamoSi,CapitalR,""), "")</f>
        <v>-123604.53404847489</v>
      </c>
      <c r="E424" s="11">
        <f>IFERROR(IF(PrestamoNo*PrestamoSi,PagoMensual,0), 0)</f>
        <v>184.1652205526635</v>
      </c>
      <c r="F424" s="11">
        <f>IFERROR(IF(PrestamoNo*PrestamoSi,PrincipalR,0), 0)</f>
        <v>0</v>
      </c>
      <c r="G424" s="11">
        <f>IFERROR(IF(PrestamoNo*PrestamoSi,Amortizacion,0), 0)</f>
        <v>0</v>
      </c>
      <c r="H424" s="12">
        <f>IFERROR(IF(PrestamoNo*PrestamoSi,SUM(INDEX(Table1[Interés],1,1):Table1[[#This Row],[Interés]]),0), 0)</f>
        <v>1049.9132331598105</v>
      </c>
      <c r="I424" s="11">
        <f>IFERROR(IF(PrestamoNo*PrestamoSi,SaldoR,0), 0)</f>
        <v>-124200.71438252248</v>
      </c>
    </row>
    <row r="425" spans="2:9" ht="16.2" customHeight="1">
      <c r="B425" s="9" t="str">
        <f>IFERROR(IF(AND(PrestamoNo*PrestamoSi,NPagos&gt;=FilaPago),FilaPago,""), "")</f>
        <v/>
      </c>
      <c r="C425" s="10">
        <f>IFERROR(IF(PrestamoNo*PrestamoSi,FechaPago,FechaInicial), FechaInicial)</f>
        <v>58686</v>
      </c>
      <c r="D425" s="11">
        <f>IFERROR(IF(PrestamoNo*PrestamoSi,CapitalR,""), "")</f>
        <v>-124200.71438252248</v>
      </c>
      <c r="E425" s="11">
        <f>IFERROR(IF(PrestamoNo*PrestamoSi,PagoMensual,0), 0)</f>
        <v>184.1652205526635</v>
      </c>
      <c r="F425" s="11">
        <f>IFERROR(IF(PrestamoNo*PrestamoSi,PrincipalR,0), 0)</f>
        <v>0</v>
      </c>
      <c r="G425" s="11">
        <f>IFERROR(IF(PrestamoNo*PrestamoSi,Amortizacion,0), 0)</f>
        <v>0</v>
      </c>
      <c r="H425" s="12">
        <f>IFERROR(IF(PrestamoNo*PrestamoSi,SUM(INDEX(Table1[Interés],1,1):Table1[[#This Row],[Interés]]),0), 0)</f>
        <v>1049.9132331598105</v>
      </c>
      <c r="I425" s="11">
        <f>IFERROR(IF(PrestamoNo*PrestamoSi,SaldoR,0), 0)</f>
        <v>-124798.88198435024</v>
      </c>
    </row>
    <row r="426" spans="2:9" ht="16.2" customHeight="1">
      <c r="B426" s="9" t="str">
        <f>IFERROR(IF(AND(PrestamoNo*PrestamoSi,NPagos&gt;=FilaPago),FilaPago,""), "")</f>
        <v/>
      </c>
      <c r="C426" s="10">
        <f>IFERROR(IF(PrestamoNo*PrestamoSi,FechaPago,FechaInicial), FechaInicial)</f>
        <v>58716</v>
      </c>
      <c r="D426" s="11">
        <f>IFERROR(IF(PrestamoNo*PrestamoSi,CapitalR,""), "")</f>
        <v>-124798.88198435024</v>
      </c>
      <c r="E426" s="11">
        <f>IFERROR(IF(PrestamoNo*PrestamoSi,PagoMensual,0), 0)</f>
        <v>184.1652205526635</v>
      </c>
      <c r="F426" s="11">
        <f>IFERROR(IF(PrestamoNo*PrestamoSi,PrincipalR,0), 0)</f>
        <v>0</v>
      </c>
      <c r="G426" s="11">
        <f>IFERROR(IF(PrestamoNo*PrestamoSi,Amortizacion,0), 0)</f>
        <v>0</v>
      </c>
      <c r="H426" s="12">
        <f>IFERROR(IF(PrestamoNo*PrestamoSi,SUM(INDEX(Table1[Interés],1,1):Table1[[#This Row],[Interés]]),0), 0)</f>
        <v>1049.9132331598105</v>
      </c>
      <c r="I426" s="11">
        <f>IFERROR(IF(PrestamoNo*PrestamoSi,SaldoR,0), 0)</f>
        <v>-125399.0434781841</v>
      </c>
    </row>
    <row r="427" spans="2:9" ht="16.2" customHeight="1">
      <c r="B427" s="9" t="str">
        <f>IFERROR(IF(AND(PrestamoNo*PrestamoSi,NPagos&gt;=FilaPago),FilaPago,""), "")</f>
        <v/>
      </c>
      <c r="C427" s="10">
        <f>IFERROR(IF(PrestamoNo*PrestamoSi,FechaPago,FechaInicial), FechaInicial)</f>
        <v>58747</v>
      </c>
      <c r="D427" s="11">
        <f>IFERROR(IF(PrestamoNo*PrestamoSi,CapitalR,""), "")</f>
        <v>-125399.0434781841</v>
      </c>
      <c r="E427" s="11">
        <f>IFERROR(IF(PrestamoNo*PrestamoSi,PagoMensual,0), 0)</f>
        <v>184.1652205526635</v>
      </c>
      <c r="F427" s="11">
        <f>IFERROR(IF(PrestamoNo*PrestamoSi,PrincipalR,0), 0)</f>
        <v>0</v>
      </c>
      <c r="G427" s="11">
        <f>IFERROR(IF(PrestamoNo*PrestamoSi,Amortizacion,0), 0)</f>
        <v>0</v>
      </c>
      <c r="H427" s="12">
        <f>IFERROR(IF(PrestamoNo*PrestamoSi,SUM(INDEX(Table1[Interés],1,1):Table1[[#This Row],[Interés]]),0), 0)</f>
        <v>1049.9132331598105</v>
      </c>
      <c r="I427" s="11">
        <f>IFERROR(IF(PrestamoNo*PrestamoSi,SaldoR,0), 0)</f>
        <v>-126001.20551033076</v>
      </c>
    </row>
    <row r="428" spans="2:9" ht="16.2" customHeight="1">
      <c r="B428" s="9" t="str">
        <f>IFERROR(IF(AND(PrestamoNo*PrestamoSi,NPagos&gt;=FilaPago),FilaPago,""), "")</f>
        <v/>
      </c>
      <c r="C428" s="10">
        <f>IFERROR(IF(PrestamoNo*PrestamoSi,FechaPago,FechaInicial), FechaInicial)</f>
        <v>58777</v>
      </c>
      <c r="D428" s="11">
        <f>IFERROR(IF(PrestamoNo*PrestamoSi,CapitalR,""), "")</f>
        <v>-126001.20551033076</v>
      </c>
      <c r="E428" s="11">
        <f>IFERROR(IF(PrestamoNo*PrestamoSi,PagoMensual,0), 0)</f>
        <v>184.1652205526635</v>
      </c>
      <c r="F428" s="11">
        <f>IFERROR(IF(PrestamoNo*PrestamoSi,PrincipalR,0), 0)</f>
        <v>0</v>
      </c>
      <c r="G428" s="11">
        <f>IFERROR(IF(PrestamoNo*PrestamoSi,Amortizacion,0), 0)</f>
        <v>0</v>
      </c>
      <c r="H428" s="12">
        <f>IFERROR(IF(PrestamoNo*PrestamoSi,SUM(INDEX(Table1[Interés],1,1):Table1[[#This Row],[Interés]]),0), 0)</f>
        <v>1049.9132331598105</v>
      </c>
      <c r="I428" s="11">
        <f>IFERROR(IF(PrestamoNo*PrestamoSi,SaldoR,0), 0)</f>
        <v>-126605.37474925118</v>
      </c>
    </row>
    <row r="429" spans="2:9" ht="16.2" customHeight="1">
      <c r="B429" s="9" t="str">
        <f>IFERROR(IF(AND(PrestamoNo*PrestamoSi,NPagos&gt;=FilaPago),FilaPago,""), "")</f>
        <v/>
      </c>
      <c r="C429" s="10">
        <f>IFERROR(IF(PrestamoNo*PrestamoSi,FechaPago,FechaInicial), FechaInicial)</f>
        <v>58808</v>
      </c>
      <c r="D429" s="11">
        <f>IFERROR(IF(PrestamoNo*PrestamoSi,CapitalR,""), "")</f>
        <v>-126605.37474925118</v>
      </c>
      <c r="E429" s="11">
        <f>IFERROR(IF(PrestamoNo*PrestamoSi,PagoMensual,0), 0)</f>
        <v>184.1652205526635</v>
      </c>
      <c r="F429" s="11">
        <f>IFERROR(IF(PrestamoNo*PrestamoSi,PrincipalR,0), 0)</f>
        <v>0</v>
      </c>
      <c r="G429" s="11">
        <f>IFERROR(IF(PrestamoNo*PrestamoSi,Amortizacion,0), 0)</f>
        <v>0</v>
      </c>
      <c r="H429" s="12">
        <f>IFERROR(IF(PrestamoNo*PrestamoSi,SUM(INDEX(Table1[Interés],1,1):Table1[[#This Row],[Interés]]),0), 0)</f>
        <v>1049.9132331598105</v>
      </c>
      <c r="I429" s="11">
        <f>IFERROR(IF(PrestamoNo*PrestamoSi,SaldoR,0), 0)</f>
        <v>-127211.55788563474</v>
      </c>
    </row>
    <row r="430" spans="2:9" ht="16.2" customHeight="1">
      <c r="B430" s="9" t="str">
        <f>IFERROR(IF(AND(PrestamoNo*PrestamoSi,NPagos&gt;=FilaPago),FilaPago,""), "")</f>
        <v/>
      </c>
      <c r="C430" s="10">
        <f>IFERROR(IF(PrestamoNo*PrestamoSi,FechaPago,FechaInicial), FechaInicial)</f>
        <v>58839</v>
      </c>
      <c r="D430" s="11">
        <f>IFERROR(IF(PrestamoNo*PrestamoSi,CapitalR,""), "")</f>
        <v>-127211.55788563474</v>
      </c>
      <c r="E430" s="11">
        <f>IFERROR(IF(PrestamoNo*PrestamoSi,PagoMensual,0), 0)</f>
        <v>184.1652205526635</v>
      </c>
      <c r="F430" s="11">
        <f>IFERROR(IF(PrestamoNo*PrestamoSi,PrincipalR,0), 0)</f>
        <v>0</v>
      </c>
      <c r="G430" s="11">
        <f>IFERROR(IF(PrestamoNo*PrestamoSi,Amortizacion,0), 0)</f>
        <v>0</v>
      </c>
      <c r="H430" s="12">
        <f>IFERROR(IF(PrestamoNo*PrestamoSi,SUM(INDEX(Table1[Interés],1,1):Table1[[#This Row],[Interés]]),0), 0)</f>
        <v>1049.9132331598105</v>
      </c>
      <c r="I430" s="11">
        <f>IFERROR(IF(PrestamoNo*PrestamoSi,SaldoR,0), 0)</f>
        <v>-127819.76163247283</v>
      </c>
    </row>
    <row r="431" spans="2:9" ht="16.2" customHeight="1">
      <c r="B431" s="9" t="str">
        <f>IFERROR(IF(AND(PrestamoNo*PrestamoSi,NPagos&gt;=FilaPago),FilaPago,""), "")</f>
        <v/>
      </c>
      <c r="C431" s="10">
        <f>IFERROR(IF(PrestamoNo*PrestamoSi,FechaPago,FechaInicial), FechaInicial)</f>
        <v>58867</v>
      </c>
      <c r="D431" s="11">
        <f>IFERROR(IF(PrestamoNo*PrestamoSi,CapitalR,""), "")</f>
        <v>-127819.76163247283</v>
      </c>
      <c r="E431" s="11">
        <f>IFERROR(IF(PrestamoNo*PrestamoSi,PagoMensual,0), 0)</f>
        <v>184.1652205526635</v>
      </c>
      <c r="F431" s="11">
        <f>IFERROR(IF(PrestamoNo*PrestamoSi,PrincipalR,0), 0)</f>
        <v>0</v>
      </c>
      <c r="G431" s="11">
        <f>IFERROR(IF(PrestamoNo*PrestamoSi,Amortizacion,0), 0)</f>
        <v>0</v>
      </c>
      <c r="H431" s="12">
        <f>IFERROR(IF(PrestamoNo*PrestamoSi,SUM(INDEX(Table1[Interés],1,1):Table1[[#This Row],[Interés]]),0), 0)</f>
        <v>1049.9132331598105</v>
      </c>
      <c r="I431" s="11">
        <f>IFERROR(IF(PrestamoNo*PrestamoSi,SaldoR,0), 0)</f>
        <v>-128429.99272513374</v>
      </c>
    </row>
    <row r="432" spans="2:9" ht="16.2" customHeight="1">
      <c r="B432" s="9" t="str">
        <f>IFERROR(IF(AND(PrestamoNo*PrestamoSi,NPagos&gt;=FilaPago),FilaPago,""), "")</f>
        <v/>
      </c>
      <c r="C432" s="10">
        <f>IFERROR(IF(PrestamoNo*PrestamoSi,FechaPago,FechaInicial), FechaInicial)</f>
        <v>58898</v>
      </c>
      <c r="D432" s="11">
        <f>IFERROR(IF(PrestamoNo*PrestamoSi,CapitalR,""), "")</f>
        <v>-128429.99272513374</v>
      </c>
      <c r="E432" s="11">
        <f>IFERROR(IF(PrestamoNo*PrestamoSi,PagoMensual,0), 0)</f>
        <v>184.1652205526635</v>
      </c>
      <c r="F432" s="11">
        <f>IFERROR(IF(PrestamoNo*PrestamoSi,PrincipalR,0), 0)</f>
        <v>0</v>
      </c>
      <c r="G432" s="11">
        <f>IFERROR(IF(PrestamoNo*PrestamoSi,Amortizacion,0), 0)</f>
        <v>0</v>
      </c>
      <c r="H432" s="12">
        <f>IFERROR(IF(PrestamoNo*PrestamoSi,SUM(INDEX(Table1[Interés],1,1):Table1[[#This Row],[Interés]]),0), 0)</f>
        <v>1049.9132331598105</v>
      </c>
      <c r="I432" s="11">
        <f>IFERROR(IF(PrestamoNo*PrestamoSi,SaldoR,0), 0)</f>
        <v>-129042.25792143692</v>
      </c>
    </row>
    <row r="433" spans="2:9" ht="16.2" customHeight="1">
      <c r="B433" s="9" t="str">
        <f>IFERROR(IF(AND(PrestamoNo*PrestamoSi,NPagos&gt;=FilaPago),FilaPago,""), "")</f>
        <v/>
      </c>
      <c r="C433" s="10">
        <f>IFERROR(IF(PrestamoNo*PrestamoSi,FechaPago,FechaInicial), FechaInicial)</f>
        <v>58928</v>
      </c>
      <c r="D433" s="11">
        <f>IFERROR(IF(PrestamoNo*PrestamoSi,CapitalR,""), "")</f>
        <v>-129042.25792143692</v>
      </c>
      <c r="E433" s="11">
        <f>IFERROR(IF(PrestamoNo*PrestamoSi,PagoMensual,0), 0)</f>
        <v>184.1652205526635</v>
      </c>
      <c r="F433" s="11">
        <f>IFERROR(IF(PrestamoNo*PrestamoSi,PrincipalR,0), 0)</f>
        <v>0</v>
      </c>
      <c r="G433" s="11">
        <f>IFERROR(IF(PrestamoNo*PrestamoSi,Amortizacion,0), 0)</f>
        <v>0</v>
      </c>
      <c r="H433" s="12">
        <f>IFERROR(IF(PrestamoNo*PrestamoSi,SUM(INDEX(Table1[Interés],1,1):Table1[[#This Row],[Interés]]),0), 0)</f>
        <v>1049.9132331598105</v>
      </c>
      <c r="I433" s="11">
        <f>IFERROR(IF(PrestamoNo*PrestamoSi,SaldoR,0), 0)</f>
        <v>-129656.56400172773</v>
      </c>
    </row>
    <row r="434" spans="2:9" ht="16.2" customHeight="1">
      <c r="B434" s="9" t="str">
        <f>IFERROR(IF(AND(PrestamoNo*PrestamoSi,NPagos&gt;=FilaPago),FilaPago,""), "")</f>
        <v/>
      </c>
      <c r="C434" s="10">
        <f>IFERROR(IF(PrestamoNo*PrestamoSi,FechaPago,FechaInicial), FechaInicial)</f>
        <v>58959</v>
      </c>
      <c r="D434" s="11">
        <f>IFERROR(IF(PrestamoNo*PrestamoSi,CapitalR,""), "")</f>
        <v>-129656.56400172773</v>
      </c>
      <c r="E434" s="11">
        <f>IFERROR(IF(PrestamoNo*PrestamoSi,PagoMensual,0), 0)</f>
        <v>184.1652205526635</v>
      </c>
      <c r="F434" s="11">
        <f>IFERROR(IF(PrestamoNo*PrestamoSi,PrincipalR,0), 0)</f>
        <v>0</v>
      </c>
      <c r="G434" s="11">
        <f>IFERROR(IF(PrestamoNo*PrestamoSi,Amortizacion,0), 0)</f>
        <v>0</v>
      </c>
      <c r="H434" s="12">
        <f>IFERROR(IF(PrestamoNo*PrestamoSi,SUM(INDEX(Table1[Interés],1,1):Table1[[#This Row],[Interés]]),0), 0)</f>
        <v>1049.9132331598105</v>
      </c>
      <c r="I434" s="11">
        <f>IFERROR(IF(PrestamoNo*PrestamoSi,SaldoR,0), 0)</f>
        <v>-130272.91776895276</v>
      </c>
    </row>
    <row r="435" spans="2:9" ht="16.2" customHeight="1">
      <c r="B435" s="9" t="str">
        <f>IFERROR(IF(AND(PrestamoNo*PrestamoSi,NPagos&gt;=FilaPago),FilaPago,""), "")</f>
        <v/>
      </c>
      <c r="C435" s="10">
        <f>IFERROR(IF(PrestamoNo*PrestamoSi,FechaPago,FechaInicial), FechaInicial)</f>
        <v>58989</v>
      </c>
      <c r="D435" s="11">
        <f>IFERROR(IF(PrestamoNo*PrestamoSi,CapitalR,""), "")</f>
        <v>-130272.91776895276</v>
      </c>
      <c r="E435" s="11">
        <f>IFERROR(IF(PrestamoNo*PrestamoSi,PagoMensual,0), 0)</f>
        <v>184.1652205526635</v>
      </c>
      <c r="F435" s="11">
        <f>IFERROR(IF(PrestamoNo*PrestamoSi,PrincipalR,0), 0)</f>
        <v>0</v>
      </c>
      <c r="G435" s="11">
        <f>IFERROR(IF(PrestamoNo*PrestamoSi,Amortizacion,0), 0)</f>
        <v>0</v>
      </c>
      <c r="H435" s="12">
        <f>IFERROR(IF(PrestamoNo*PrestamoSi,SUM(INDEX(Table1[Interés],1,1):Table1[[#This Row],[Interés]]),0), 0)</f>
        <v>1049.9132331598105</v>
      </c>
      <c r="I435" s="11">
        <f>IFERROR(IF(PrestamoNo*PrestamoSi,SaldoR,0), 0)</f>
        <v>-130891.32604873527</v>
      </c>
    </row>
    <row r="436" spans="2:9" ht="16.2" customHeight="1">
      <c r="B436" s="9" t="str">
        <f>IFERROR(IF(AND(PrestamoNo*PrestamoSi,NPagos&gt;=FilaPago),FilaPago,""), "")</f>
        <v/>
      </c>
      <c r="C436" s="10">
        <f>IFERROR(IF(PrestamoNo*PrestamoSi,FechaPago,FechaInicial), FechaInicial)</f>
        <v>59020</v>
      </c>
      <c r="D436" s="11">
        <f>IFERROR(IF(PrestamoNo*PrestamoSi,CapitalR,""), "")</f>
        <v>-130891.32604873527</v>
      </c>
      <c r="E436" s="11">
        <f>IFERROR(IF(PrestamoNo*PrestamoSi,PagoMensual,0), 0)</f>
        <v>184.1652205526635</v>
      </c>
      <c r="F436" s="11">
        <f>IFERROR(IF(PrestamoNo*PrestamoSi,PrincipalR,0), 0)</f>
        <v>0</v>
      </c>
      <c r="G436" s="11">
        <f>IFERROR(IF(PrestamoNo*PrestamoSi,Amortizacion,0), 0)</f>
        <v>0</v>
      </c>
      <c r="H436" s="12">
        <f>IFERROR(IF(PrestamoNo*PrestamoSi,SUM(INDEX(Table1[Interés],1,1):Table1[[#This Row],[Interés]]),0), 0)</f>
        <v>1049.9132331598105</v>
      </c>
      <c r="I436" s="11">
        <f>IFERROR(IF(PrestamoNo*PrestamoSi,SaldoR,0), 0)</f>
        <v>-131511.79568945043</v>
      </c>
    </row>
    <row r="437" spans="2:9" ht="16.2" customHeight="1">
      <c r="B437" s="9" t="str">
        <f>IFERROR(IF(AND(PrestamoNo*PrestamoSi,NPagos&gt;=FilaPago),FilaPago,""), "")</f>
        <v/>
      </c>
      <c r="C437" s="10">
        <f>IFERROR(IF(PrestamoNo*PrestamoSi,FechaPago,FechaInicial), FechaInicial)</f>
        <v>59051</v>
      </c>
      <c r="D437" s="11">
        <f>IFERROR(IF(PrestamoNo*PrestamoSi,CapitalR,""), "")</f>
        <v>-131511.79568945043</v>
      </c>
      <c r="E437" s="11">
        <f>IFERROR(IF(PrestamoNo*PrestamoSi,PagoMensual,0), 0)</f>
        <v>184.1652205526635</v>
      </c>
      <c r="F437" s="11">
        <f>IFERROR(IF(PrestamoNo*PrestamoSi,PrincipalR,0), 0)</f>
        <v>0</v>
      </c>
      <c r="G437" s="11">
        <f>IFERROR(IF(PrestamoNo*PrestamoSi,Amortizacion,0), 0)</f>
        <v>0</v>
      </c>
      <c r="H437" s="12">
        <f>IFERROR(IF(PrestamoNo*PrestamoSi,SUM(INDEX(Table1[Interés],1,1):Table1[[#This Row],[Interés]]),0), 0)</f>
        <v>1049.9132331598105</v>
      </c>
      <c r="I437" s="11">
        <f>IFERROR(IF(PrestamoNo*PrestamoSi,SaldoR,0), 0)</f>
        <v>-132134.33356230133</v>
      </c>
    </row>
    <row r="438" spans="2:9" ht="16.2" customHeight="1">
      <c r="B438" s="9" t="str">
        <f>IFERROR(IF(AND(PrestamoNo*PrestamoSi,NPagos&gt;=FilaPago),FilaPago,""), "")</f>
        <v/>
      </c>
      <c r="C438" s="10">
        <f>IFERROR(IF(PrestamoNo*PrestamoSi,FechaPago,FechaInicial), FechaInicial)</f>
        <v>59081</v>
      </c>
      <c r="D438" s="11">
        <f>IFERROR(IF(PrestamoNo*PrestamoSi,CapitalR,""), "")</f>
        <v>-132134.33356230133</v>
      </c>
      <c r="E438" s="11">
        <f>IFERROR(IF(PrestamoNo*PrestamoSi,PagoMensual,0), 0)</f>
        <v>184.1652205526635</v>
      </c>
      <c r="F438" s="11">
        <f>IFERROR(IF(PrestamoNo*PrestamoSi,PrincipalR,0), 0)</f>
        <v>0</v>
      </c>
      <c r="G438" s="11">
        <f>IFERROR(IF(PrestamoNo*PrestamoSi,Amortizacion,0), 0)</f>
        <v>0</v>
      </c>
      <c r="H438" s="12">
        <f>IFERROR(IF(PrestamoNo*PrestamoSi,SUM(INDEX(Table1[Interés],1,1):Table1[[#This Row],[Interés]]),0), 0)</f>
        <v>1049.9132331598105</v>
      </c>
      <c r="I438" s="11">
        <f>IFERROR(IF(PrestamoNo*PrestamoSi,SaldoR,0), 0)</f>
        <v>-132758.94656139496</v>
      </c>
    </row>
    <row r="439" spans="2:9" ht="16.2" customHeight="1">
      <c r="B439" s="9" t="str">
        <f>IFERROR(IF(AND(PrestamoNo*PrestamoSi,NPagos&gt;=FilaPago),FilaPago,""), "")</f>
        <v/>
      </c>
      <c r="C439" s="10">
        <f>IFERROR(IF(PrestamoNo*PrestamoSi,FechaPago,FechaInicial), FechaInicial)</f>
        <v>59112</v>
      </c>
      <c r="D439" s="11">
        <f>IFERROR(IF(PrestamoNo*PrestamoSi,CapitalR,""), "")</f>
        <v>-132758.94656139496</v>
      </c>
      <c r="E439" s="11">
        <f>IFERROR(IF(PrestamoNo*PrestamoSi,PagoMensual,0), 0)</f>
        <v>184.1652205526635</v>
      </c>
      <c r="F439" s="11">
        <f>IFERROR(IF(PrestamoNo*PrestamoSi,PrincipalR,0), 0)</f>
        <v>0</v>
      </c>
      <c r="G439" s="11">
        <f>IFERROR(IF(PrestamoNo*PrestamoSi,Amortizacion,0), 0)</f>
        <v>0</v>
      </c>
      <c r="H439" s="12">
        <f>IFERROR(IF(PrestamoNo*PrestamoSi,SUM(INDEX(Table1[Interés],1,1):Table1[[#This Row],[Interés]]),0), 0)</f>
        <v>1049.9132331598105</v>
      </c>
      <c r="I439" s="11">
        <f>IFERROR(IF(PrestamoNo*PrestamoSi,SaldoR,0), 0)</f>
        <v>-133385.64160381895</v>
      </c>
    </row>
    <row r="440" spans="2:9" ht="16.2" customHeight="1">
      <c r="B440" s="9" t="str">
        <f>IFERROR(IF(AND(PrestamoNo*PrestamoSi,NPagos&gt;=FilaPago),FilaPago,""), "")</f>
        <v/>
      </c>
      <c r="C440" s="10">
        <f>IFERROR(IF(PrestamoNo*PrestamoSi,FechaPago,FechaInicial), FechaInicial)</f>
        <v>59142</v>
      </c>
      <c r="D440" s="11">
        <f>IFERROR(IF(PrestamoNo*PrestamoSi,CapitalR,""), "")</f>
        <v>-133385.64160381895</v>
      </c>
      <c r="E440" s="11">
        <f>IFERROR(IF(PrestamoNo*PrestamoSi,PagoMensual,0), 0)</f>
        <v>184.1652205526635</v>
      </c>
      <c r="F440" s="11">
        <f>IFERROR(IF(PrestamoNo*PrestamoSi,PrincipalR,0), 0)</f>
        <v>0</v>
      </c>
      <c r="G440" s="11">
        <f>IFERROR(IF(PrestamoNo*PrestamoSi,Amortizacion,0), 0)</f>
        <v>0</v>
      </c>
      <c r="H440" s="12">
        <f>IFERROR(IF(PrestamoNo*PrestamoSi,SUM(INDEX(Table1[Interés],1,1):Table1[[#This Row],[Interés]]),0), 0)</f>
        <v>1049.9132331598105</v>
      </c>
      <c r="I440" s="11">
        <f>IFERROR(IF(PrestamoNo*PrestamoSi,SaldoR,0), 0)</f>
        <v>-134014.42562971773</v>
      </c>
    </row>
    <row r="441" spans="2:9" ht="16.2" customHeight="1">
      <c r="B441" s="9" t="str">
        <f>IFERROR(IF(AND(PrestamoNo*PrestamoSi,NPagos&gt;=FilaPago),FilaPago,""), "")</f>
        <v/>
      </c>
      <c r="C441" s="10">
        <f>IFERROR(IF(PrestamoNo*PrestamoSi,FechaPago,FechaInicial), FechaInicial)</f>
        <v>59173</v>
      </c>
      <c r="D441" s="11">
        <f>IFERROR(IF(PrestamoNo*PrestamoSi,CapitalR,""), "")</f>
        <v>-134014.42562971773</v>
      </c>
      <c r="E441" s="11">
        <f>IFERROR(IF(PrestamoNo*PrestamoSi,PagoMensual,0), 0)</f>
        <v>184.1652205526635</v>
      </c>
      <c r="F441" s="11">
        <f>IFERROR(IF(PrestamoNo*PrestamoSi,PrincipalR,0), 0)</f>
        <v>0</v>
      </c>
      <c r="G441" s="11">
        <f>IFERROR(IF(PrestamoNo*PrestamoSi,Amortizacion,0), 0)</f>
        <v>0</v>
      </c>
      <c r="H441" s="12">
        <f>IFERROR(IF(PrestamoNo*PrestamoSi,SUM(INDEX(Table1[Interés],1,1):Table1[[#This Row],[Interés]]),0), 0)</f>
        <v>1049.9132331598105</v>
      </c>
      <c r="I441" s="11">
        <f>IFERROR(IF(PrestamoNo*PrestamoSi,SaldoR,0), 0)</f>
        <v>-134645.30560236951</v>
      </c>
    </row>
    <row r="442" spans="2:9" ht="16.2" customHeight="1">
      <c r="B442" s="9" t="str">
        <f>IFERROR(IF(AND(PrestamoNo*PrestamoSi,NPagos&gt;=FilaPago),FilaPago,""), "")</f>
        <v/>
      </c>
      <c r="C442" s="10">
        <f>IFERROR(IF(PrestamoNo*PrestamoSi,FechaPago,FechaInicial), FechaInicial)</f>
        <v>59204</v>
      </c>
      <c r="D442" s="11">
        <f>IFERROR(IF(PrestamoNo*PrestamoSi,CapitalR,""), "")</f>
        <v>-134645.30560236951</v>
      </c>
      <c r="E442" s="11">
        <f>IFERROR(IF(PrestamoNo*PrestamoSi,PagoMensual,0), 0)</f>
        <v>184.1652205526635</v>
      </c>
      <c r="F442" s="11">
        <f>IFERROR(IF(PrestamoNo*PrestamoSi,PrincipalR,0), 0)</f>
        <v>0</v>
      </c>
      <c r="G442" s="11">
        <f>IFERROR(IF(PrestamoNo*PrestamoSi,Amortizacion,0), 0)</f>
        <v>0</v>
      </c>
      <c r="H442" s="12">
        <f>IFERROR(IF(PrestamoNo*PrestamoSi,SUM(INDEX(Table1[Interés],1,1):Table1[[#This Row],[Interés]]),0), 0)</f>
        <v>1049.9132331598105</v>
      </c>
      <c r="I442" s="11">
        <f>IFERROR(IF(PrestamoNo*PrestamoSi,SaldoR,0), 0)</f>
        <v>-135278.28850826336</v>
      </c>
    </row>
    <row r="443" spans="2:9" ht="16.2" customHeight="1">
      <c r="B443" s="9" t="str">
        <f>IFERROR(IF(AND(PrestamoNo*PrestamoSi,NPagos&gt;=FilaPago),FilaPago,""), "")</f>
        <v/>
      </c>
      <c r="C443" s="10">
        <f>IFERROR(IF(PrestamoNo*PrestamoSi,FechaPago,FechaInicial), FechaInicial)</f>
        <v>59232</v>
      </c>
      <c r="D443" s="11">
        <f>IFERROR(IF(PrestamoNo*PrestamoSi,CapitalR,""), "")</f>
        <v>-135278.28850826336</v>
      </c>
      <c r="E443" s="11">
        <f>IFERROR(IF(PrestamoNo*PrestamoSi,PagoMensual,0), 0)</f>
        <v>184.1652205526635</v>
      </c>
      <c r="F443" s="11">
        <f>IFERROR(IF(PrestamoNo*PrestamoSi,PrincipalR,0), 0)</f>
        <v>0</v>
      </c>
      <c r="G443" s="11">
        <f>IFERROR(IF(PrestamoNo*PrestamoSi,Amortizacion,0), 0)</f>
        <v>0</v>
      </c>
      <c r="H443" s="12">
        <f>IFERROR(IF(PrestamoNo*PrestamoSi,SUM(INDEX(Table1[Interés],1,1):Table1[[#This Row],[Interés]]),0), 0)</f>
        <v>1049.9132331598105</v>
      </c>
      <c r="I443" s="11">
        <f>IFERROR(IF(PrestamoNo*PrestamoSi,SaldoR,0), 0)</f>
        <v>-135913.38135717696</v>
      </c>
    </row>
    <row r="444" spans="2:9" ht="16.2" customHeight="1">
      <c r="B444" s="9" t="str">
        <f>IFERROR(IF(AND(PrestamoNo*PrestamoSi,NPagos&gt;=FilaPago),FilaPago,""), "")</f>
        <v/>
      </c>
      <c r="C444" s="10">
        <f>IFERROR(IF(PrestamoNo*PrestamoSi,FechaPago,FechaInicial), FechaInicial)</f>
        <v>59263</v>
      </c>
      <c r="D444" s="11">
        <f>IFERROR(IF(PrestamoNo*PrestamoSi,CapitalR,""), "")</f>
        <v>-135913.38135717696</v>
      </c>
      <c r="E444" s="11">
        <f>IFERROR(IF(PrestamoNo*PrestamoSi,PagoMensual,0), 0)</f>
        <v>184.1652205526635</v>
      </c>
      <c r="F444" s="11">
        <f>IFERROR(IF(PrestamoNo*PrestamoSi,PrincipalR,0), 0)</f>
        <v>0</v>
      </c>
      <c r="G444" s="11">
        <f>IFERROR(IF(PrestamoNo*PrestamoSi,Amortizacion,0), 0)</f>
        <v>0</v>
      </c>
      <c r="H444" s="12">
        <f>IFERROR(IF(PrestamoNo*PrestamoSi,SUM(INDEX(Table1[Interés],1,1):Table1[[#This Row],[Interés]]),0), 0)</f>
        <v>1049.9132331598105</v>
      </c>
      <c r="I444" s="11">
        <f>IFERROR(IF(PrestamoNo*PrestamoSi,SaldoR,0), 0)</f>
        <v>-136550.59118225353</v>
      </c>
    </row>
    <row r="445" spans="2:9" ht="16.2" customHeight="1">
      <c r="B445" s="9" t="str">
        <f>IFERROR(IF(AND(PrestamoNo*PrestamoSi,NPagos&gt;=FilaPago),FilaPago,""), "")</f>
        <v/>
      </c>
      <c r="C445" s="10">
        <f>IFERROR(IF(PrestamoNo*PrestamoSi,FechaPago,FechaInicial), FechaInicial)</f>
        <v>59293</v>
      </c>
      <c r="D445" s="11">
        <f>IFERROR(IF(PrestamoNo*PrestamoSi,CapitalR,""), "")</f>
        <v>-136550.59118225353</v>
      </c>
      <c r="E445" s="11">
        <f>IFERROR(IF(PrestamoNo*PrestamoSi,PagoMensual,0), 0)</f>
        <v>184.1652205526635</v>
      </c>
      <c r="F445" s="11">
        <f>IFERROR(IF(PrestamoNo*PrestamoSi,PrincipalR,0), 0)</f>
        <v>0</v>
      </c>
      <c r="G445" s="11">
        <f>IFERROR(IF(PrestamoNo*PrestamoSi,Amortizacion,0), 0)</f>
        <v>0</v>
      </c>
      <c r="H445" s="12">
        <f>IFERROR(IF(PrestamoNo*PrestamoSi,SUM(INDEX(Table1[Interés],1,1):Table1[[#This Row],[Interés]]),0), 0)</f>
        <v>1049.9132331598105</v>
      </c>
      <c r="I445" s="11">
        <f>IFERROR(IF(PrestamoNo*PrestamoSi,SaldoR,0), 0)</f>
        <v>-137189.92504008042</v>
      </c>
    </row>
    <row r="446" spans="2:9" ht="16.2" customHeight="1">
      <c r="B446" s="9" t="str">
        <f>IFERROR(IF(AND(PrestamoNo*PrestamoSi,NPagos&gt;=FilaPago),FilaPago,""), "")</f>
        <v/>
      </c>
      <c r="C446" s="10">
        <f>IFERROR(IF(PrestamoNo*PrestamoSi,FechaPago,FechaInicial), FechaInicial)</f>
        <v>59324</v>
      </c>
      <c r="D446" s="11">
        <f>IFERROR(IF(PrestamoNo*PrestamoSi,CapitalR,""), "")</f>
        <v>-137189.92504008042</v>
      </c>
      <c r="E446" s="11">
        <f>IFERROR(IF(PrestamoNo*PrestamoSi,PagoMensual,0), 0)</f>
        <v>184.1652205526635</v>
      </c>
      <c r="F446" s="11">
        <f>IFERROR(IF(PrestamoNo*PrestamoSi,PrincipalR,0), 0)</f>
        <v>0</v>
      </c>
      <c r="G446" s="11">
        <f>IFERROR(IF(PrestamoNo*PrestamoSi,Amortizacion,0), 0)</f>
        <v>0</v>
      </c>
      <c r="H446" s="12">
        <f>IFERROR(IF(PrestamoNo*PrestamoSi,SUM(INDEX(Table1[Interés],1,1):Table1[[#This Row],[Interés]]),0), 0)</f>
        <v>1049.9132331598105</v>
      </c>
      <c r="I446" s="11">
        <f>IFERROR(IF(PrestamoNo*PrestamoSi,SaldoR,0), 0)</f>
        <v>-137831.39001076669</v>
      </c>
    </row>
    <row r="447" spans="2:9" ht="16.2" customHeight="1">
      <c r="B447" s="9" t="str">
        <f>IFERROR(IF(AND(PrestamoNo*PrestamoSi,NPagos&gt;=FilaPago),FilaPago,""), "")</f>
        <v/>
      </c>
      <c r="C447" s="10">
        <f>IFERROR(IF(PrestamoNo*PrestamoSi,FechaPago,FechaInicial), FechaInicial)</f>
        <v>59354</v>
      </c>
      <c r="D447" s="11">
        <f>IFERROR(IF(PrestamoNo*PrestamoSi,CapitalR,""), "")</f>
        <v>-137831.39001076669</v>
      </c>
      <c r="E447" s="11">
        <f>IFERROR(IF(PrestamoNo*PrestamoSi,PagoMensual,0), 0)</f>
        <v>184.1652205526635</v>
      </c>
      <c r="F447" s="11">
        <f>IFERROR(IF(PrestamoNo*PrestamoSi,PrincipalR,0), 0)</f>
        <v>0</v>
      </c>
      <c r="G447" s="11">
        <f>IFERROR(IF(PrestamoNo*PrestamoSi,Amortizacion,0), 0)</f>
        <v>0</v>
      </c>
      <c r="H447" s="12">
        <f>IFERROR(IF(PrestamoNo*PrestamoSi,SUM(INDEX(Table1[Interés],1,1):Table1[[#This Row],[Interés]]),0), 0)</f>
        <v>1049.9132331598105</v>
      </c>
      <c r="I447" s="11">
        <f>IFERROR(IF(PrestamoNo*PrestamoSi,SaldoR,0), 0)</f>
        <v>-138474.9931980219</v>
      </c>
    </row>
    <row r="448" spans="2:9" ht="16.2" customHeight="1">
      <c r="B448" s="9" t="str">
        <f>IFERROR(IF(AND(PrestamoNo*PrestamoSi,NPagos&gt;=FilaPago),FilaPago,""), "")</f>
        <v/>
      </c>
      <c r="C448" s="10">
        <f>IFERROR(IF(PrestamoNo*PrestamoSi,FechaPago,FechaInicial), FechaInicial)</f>
        <v>59385</v>
      </c>
      <c r="D448" s="11">
        <f>IFERROR(IF(PrestamoNo*PrestamoSi,CapitalR,""), "")</f>
        <v>-138474.9931980219</v>
      </c>
      <c r="E448" s="11">
        <f>IFERROR(IF(PrestamoNo*PrestamoSi,PagoMensual,0), 0)</f>
        <v>184.1652205526635</v>
      </c>
      <c r="F448" s="11">
        <f>IFERROR(IF(PrestamoNo*PrestamoSi,PrincipalR,0), 0)</f>
        <v>0</v>
      </c>
      <c r="G448" s="11">
        <f>IFERROR(IF(PrestamoNo*PrestamoSi,Amortizacion,0), 0)</f>
        <v>0</v>
      </c>
      <c r="H448" s="12">
        <f>IFERROR(IF(PrestamoNo*PrestamoSi,SUM(INDEX(Table1[Interés],1,1):Table1[[#This Row],[Interés]]),0), 0)</f>
        <v>1049.9132331598105</v>
      </c>
      <c r="I448" s="11">
        <f>IFERROR(IF(PrestamoNo*PrestamoSi,SaldoR,0), 0)</f>
        <v>-139120.74172923469</v>
      </c>
    </row>
    <row r="449" spans="2:9" ht="16.2" customHeight="1">
      <c r="B449" s="9" t="str">
        <f>IFERROR(IF(AND(PrestamoNo*PrestamoSi,NPagos&gt;=FilaPago),FilaPago,""), "")</f>
        <v/>
      </c>
      <c r="C449" s="10">
        <f>IFERROR(IF(PrestamoNo*PrestamoSi,FechaPago,FechaInicial), FechaInicial)</f>
        <v>59416</v>
      </c>
      <c r="D449" s="11">
        <f>IFERROR(IF(PrestamoNo*PrestamoSi,CapitalR,""), "")</f>
        <v>-139120.74172923469</v>
      </c>
      <c r="E449" s="11">
        <f>IFERROR(IF(PrestamoNo*PrestamoSi,PagoMensual,0), 0)</f>
        <v>184.1652205526635</v>
      </c>
      <c r="F449" s="11">
        <f>IFERROR(IF(PrestamoNo*PrestamoSi,PrincipalR,0), 0)</f>
        <v>0</v>
      </c>
      <c r="G449" s="11">
        <f>IFERROR(IF(PrestamoNo*PrestamoSi,Amortizacion,0), 0)</f>
        <v>0</v>
      </c>
      <c r="H449" s="12">
        <f>IFERROR(IF(PrestamoNo*PrestamoSi,SUM(INDEX(Table1[Interés],1,1):Table1[[#This Row],[Interés]]),0), 0)</f>
        <v>1049.9132331598105</v>
      </c>
      <c r="I449" s="11">
        <f>IFERROR(IF(PrestamoNo*PrestamoSi,SaldoR,0), 0)</f>
        <v>-139768.6427555515</v>
      </c>
    </row>
    <row r="450" spans="2:9" ht="16.2" customHeight="1">
      <c r="B450" s="9" t="str">
        <f>IFERROR(IF(AND(PrestamoNo*PrestamoSi,NPagos&gt;=FilaPago),FilaPago,""), "")</f>
        <v/>
      </c>
      <c r="C450" s="10">
        <f>IFERROR(IF(PrestamoNo*PrestamoSi,FechaPago,FechaInicial), FechaInicial)</f>
        <v>59446</v>
      </c>
      <c r="D450" s="11">
        <f>IFERROR(IF(PrestamoNo*PrestamoSi,CapitalR,""), "")</f>
        <v>-139768.6427555515</v>
      </c>
      <c r="E450" s="11">
        <f>IFERROR(IF(PrestamoNo*PrestamoSi,PagoMensual,0), 0)</f>
        <v>184.1652205526635</v>
      </c>
      <c r="F450" s="11">
        <f>IFERROR(IF(PrestamoNo*PrestamoSi,PrincipalR,0), 0)</f>
        <v>0</v>
      </c>
      <c r="G450" s="11">
        <f>IFERROR(IF(PrestamoNo*PrestamoSi,Amortizacion,0), 0)</f>
        <v>0</v>
      </c>
      <c r="H450" s="12">
        <f>IFERROR(IF(PrestamoNo*PrestamoSi,SUM(INDEX(Table1[Interés],1,1):Table1[[#This Row],[Interés]]),0), 0)</f>
        <v>1049.9132331598105</v>
      </c>
      <c r="I450" s="11">
        <f>IFERROR(IF(PrestamoNo*PrestamoSi,SaldoR,0), 0)</f>
        <v>-140418.70345195598</v>
      </c>
    </row>
    <row r="451" spans="2:9" ht="16.2" customHeight="1">
      <c r="B451" s="9" t="str">
        <f>IFERROR(IF(AND(PrestamoNo*PrestamoSi,NPagos&gt;=FilaPago),FilaPago,""), "")</f>
        <v/>
      </c>
      <c r="C451" s="10">
        <f>IFERROR(IF(PrestamoNo*PrestamoSi,FechaPago,FechaInicial), FechaInicial)</f>
        <v>59477</v>
      </c>
      <c r="D451" s="11">
        <f>IFERROR(IF(PrestamoNo*PrestamoSi,CapitalR,""), "")</f>
        <v>-140418.70345195598</v>
      </c>
      <c r="E451" s="11">
        <f>IFERROR(IF(PrestamoNo*PrestamoSi,PagoMensual,0), 0)</f>
        <v>184.1652205526635</v>
      </c>
      <c r="F451" s="11">
        <f>IFERROR(IF(PrestamoNo*PrestamoSi,PrincipalR,0), 0)</f>
        <v>0</v>
      </c>
      <c r="G451" s="11">
        <f>IFERROR(IF(PrestamoNo*PrestamoSi,Amortizacion,0), 0)</f>
        <v>0</v>
      </c>
      <c r="H451" s="12">
        <f>IFERROR(IF(PrestamoNo*PrestamoSi,SUM(INDEX(Table1[Interés],1,1):Table1[[#This Row],[Interés]]),0), 0)</f>
        <v>1049.9132331598105</v>
      </c>
      <c r="I451" s="11">
        <f>IFERROR(IF(PrestamoNo*PrestamoSi,SaldoR,0), 0)</f>
        <v>-141070.93101734848</v>
      </c>
    </row>
    <row r="452" spans="2:9" ht="16.2" customHeight="1">
      <c r="B452" s="9" t="str">
        <f>IFERROR(IF(AND(PrestamoNo*PrestamoSi,NPagos&gt;=FilaPago),FilaPago,""), "")</f>
        <v/>
      </c>
      <c r="C452" s="10">
        <f>IFERROR(IF(PrestamoNo*PrestamoSi,FechaPago,FechaInicial), FechaInicial)</f>
        <v>59507</v>
      </c>
      <c r="D452" s="11">
        <f>IFERROR(IF(PrestamoNo*PrestamoSi,CapitalR,""), "")</f>
        <v>-141070.93101734848</v>
      </c>
      <c r="E452" s="11">
        <f>IFERROR(IF(PrestamoNo*PrestamoSi,PagoMensual,0), 0)</f>
        <v>184.1652205526635</v>
      </c>
      <c r="F452" s="11">
        <f>IFERROR(IF(PrestamoNo*PrestamoSi,PrincipalR,0), 0)</f>
        <v>0</v>
      </c>
      <c r="G452" s="11">
        <f>IFERROR(IF(PrestamoNo*PrestamoSi,Amortizacion,0), 0)</f>
        <v>0</v>
      </c>
      <c r="H452" s="12">
        <f>IFERROR(IF(PrestamoNo*PrestamoSi,SUM(INDEX(Table1[Interés],1,1):Table1[[#This Row],[Interés]]),0), 0)</f>
        <v>1049.9132331598105</v>
      </c>
      <c r="I452" s="11">
        <f>IFERROR(IF(PrestamoNo*PrestamoSi,SaldoR,0), 0)</f>
        <v>-141725.33267462568</v>
      </c>
    </row>
    <row r="453" spans="2:9" ht="16.2" customHeight="1">
      <c r="B453" s="9" t="str">
        <f>IFERROR(IF(AND(PrestamoNo*PrestamoSi,NPagos&gt;=FilaPago),FilaPago,""), "")</f>
        <v/>
      </c>
      <c r="C453" s="10">
        <f>IFERROR(IF(PrestamoNo*PrestamoSi,FechaPago,FechaInicial), FechaInicial)</f>
        <v>59538</v>
      </c>
      <c r="D453" s="11">
        <f>IFERROR(IF(PrestamoNo*PrestamoSi,CapitalR,""), "")</f>
        <v>-141725.33267462568</v>
      </c>
      <c r="E453" s="11">
        <f>IFERROR(IF(PrestamoNo*PrestamoSi,PagoMensual,0), 0)</f>
        <v>184.1652205526635</v>
      </c>
      <c r="F453" s="11">
        <f>IFERROR(IF(PrestamoNo*PrestamoSi,PrincipalR,0), 0)</f>
        <v>0</v>
      </c>
      <c r="G453" s="11">
        <f>IFERROR(IF(PrestamoNo*PrestamoSi,Amortizacion,0), 0)</f>
        <v>0</v>
      </c>
      <c r="H453" s="12">
        <f>IFERROR(IF(PrestamoNo*PrestamoSi,SUM(INDEX(Table1[Interés],1,1):Table1[[#This Row],[Interés]]),0), 0)</f>
        <v>1049.9132331598105</v>
      </c>
      <c r="I453" s="11">
        <f>IFERROR(IF(PrestamoNo*PrestamoSi,SaldoR,0), 0)</f>
        <v>-142381.91567076044</v>
      </c>
    </row>
    <row r="454" spans="2:9" ht="16.2" customHeight="1">
      <c r="B454" s="9" t="str">
        <f>IFERROR(IF(AND(PrestamoNo*PrestamoSi,NPagos&gt;=FilaPago),FilaPago,""), "")</f>
        <v/>
      </c>
      <c r="C454" s="10">
        <f>IFERROR(IF(PrestamoNo*PrestamoSi,FechaPago,FechaInicial), FechaInicial)</f>
        <v>59569</v>
      </c>
      <c r="D454" s="11">
        <f>IFERROR(IF(PrestamoNo*PrestamoSi,CapitalR,""), "")</f>
        <v>-142381.91567076044</v>
      </c>
      <c r="E454" s="11">
        <f>IFERROR(IF(PrestamoNo*PrestamoSi,PagoMensual,0), 0)</f>
        <v>184.1652205526635</v>
      </c>
      <c r="F454" s="11">
        <f>IFERROR(IF(PrestamoNo*PrestamoSi,PrincipalR,0), 0)</f>
        <v>0</v>
      </c>
      <c r="G454" s="11">
        <f>IFERROR(IF(PrestamoNo*PrestamoSi,Amortizacion,0), 0)</f>
        <v>0</v>
      </c>
      <c r="H454" s="12">
        <f>IFERROR(IF(PrestamoNo*PrestamoSi,SUM(INDEX(Table1[Interés],1,1):Table1[[#This Row],[Interés]]),0), 0)</f>
        <v>1049.9132331598105</v>
      </c>
      <c r="I454" s="11">
        <f>IFERROR(IF(PrestamoNo*PrestamoSi,SaldoR,0), 0)</f>
        <v>-143040.68727688235</v>
      </c>
    </row>
    <row r="455" spans="2:9" ht="16.2" customHeight="1">
      <c r="B455" s="9" t="str">
        <f>IFERROR(IF(AND(PrestamoNo*PrestamoSi,NPagos&gt;=FilaPago),FilaPago,""), "")</f>
        <v/>
      </c>
      <c r="C455" s="10">
        <f>IFERROR(IF(PrestamoNo*PrestamoSi,FechaPago,FechaInicial), FechaInicial)</f>
        <v>59597</v>
      </c>
      <c r="D455" s="11">
        <f>IFERROR(IF(PrestamoNo*PrestamoSi,CapitalR,""), "")</f>
        <v>-143040.68727688235</v>
      </c>
      <c r="E455" s="11">
        <f>IFERROR(IF(PrestamoNo*PrestamoSi,PagoMensual,0), 0)</f>
        <v>184.1652205526635</v>
      </c>
      <c r="F455" s="11">
        <f>IFERROR(IF(PrestamoNo*PrestamoSi,PrincipalR,0), 0)</f>
        <v>0</v>
      </c>
      <c r="G455" s="11">
        <f>IFERROR(IF(PrestamoNo*PrestamoSi,Amortizacion,0), 0)</f>
        <v>0</v>
      </c>
      <c r="H455" s="12">
        <f>IFERROR(IF(PrestamoNo*PrestamoSi,SUM(INDEX(Table1[Interés],1,1):Table1[[#This Row],[Interés]]),0), 0)</f>
        <v>1049.9132331598105</v>
      </c>
      <c r="I455" s="11">
        <f>IFERROR(IF(PrestamoNo*PrestamoSi,SaldoR,0), 0)</f>
        <v>-143701.6547883579</v>
      </c>
    </row>
    <row r="456" spans="2:9" ht="16.2" customHeight="1">
      <c r="B456" s="9" t="str">
        <f>IFERROR(IF(AND(PrestamoNo*PrestamoSi,NPagos&gt;=FilaPago),FilaPago,""), "")</f>
        <v/>
      </c>
      <c r="C456" s="10">
        <f>IFERROR(IF(PrestamoNo*PrestamoSi,FechaPago,FechaInicial), FechaInicial)</f>
        <v>59628</v>
      </c>
      <c r="D456" s="11">
        <f>IFERROR(IF(PrestamoNo*PrestamoSi,CapitalR,""), "")</f>
        <v>-143701.6547883579</v>
      </c>
      <c r="E456" s="11">
        <f>IFERROR(IF(PrestamoNo*PrestamoSi,PagoMensual,0), 0)</f>
        <v>184.1652205526635</v>
      </c>
      <c r="F456" s="11">
        <f>IFERROR(IF(PrestamoNo*PrestamoSi,PrincipalR,0), 0)</f>
        <v>0</v>
      </c>
      <c r="G456" s="11">
        <f>IFERROR(IF(PrestamoNo*PrestamoSi,Amortizacion,0), 0)</f>
        <v>0</v>
      </c>
      <c r="H456" s="12">
        <f>IFERROR(IF(PrestamoNo*PrestamoSi,SUM(INDEX(Table1[Interés],1,1):Table1[[#This Row],[Interés]]),0), 0)</f>
        <v>1049.9132331598105</v>
      </c>
      <c r="I456" s="11">
        <f>IFERROR(IF(PrestamoNo*PrestamoSi,SaldoR,0), 0)</f>
        <v>-144364.82552487179</v>
      </c>
    </row>
    <row r="457" spans="2:9" ht="16.2" customHeight="1">
      <c r="B457" s="9" t="str">
        <f>IFERROR(IF(AND(PrestamoNo*PrestamoSi,NPagos&gt;=FilaPago),FilaPago,""), "")</f>
        <v/>
      </c>
      <c r="C457" s="10">
        <f>IFERROR(IF(PrestamoNo*PrestamoSi,FechaPago,FechaInicial), FechaInicial)</f>
        <v>59658</v>
      </c>
      <c r="D457" s="11">
        <f>IFERROR(IF(PrestamoNo*PrestamoSi,CapitalR,""), "")</f>
        <v>-144364.82552487179</v>
      </c>
      <c r="E457" s="11">
        <f>IFERROR(IF(PrestamoNo*PrestamoSi,PagoMensual,0), 0)</f>
        <v>184.1652205526635</v>
      </c>
      <c r="F457" s="11">
        <f>IFERROR(IF(PrestamoNo*PrestamoSi,PrincipalR,0), 0)</f>
        <v>0</v>
      </c>
      <c r="G457" s="11">
        <f>IFERROR(IF(PrestamoNo*PrestamoSi,Amortizacion,0), 0)</f>
        <v>0</v>
      </c>
      <c r="H457" s="12">
        <f>IFERROR(IF(PrestamoNo*PrestamoSi,SUM(INDEX(Table1[Interés],1,1):Table1[[#This Row],[Interés]]),0), 0)</f>
        <v>1049.9132331598105</v>
      </c>
      <c r="I457" s="11">
        <f>IFERROR(IF(PrestamoNo*PrestamoSi,SaldoR,0), 0)</f>
        <v>-145030.20683050746</v>
      </c>
    </row>
    <row r="458" spans="2:9" ht="16.2" customHeight="1">
      <c r="B458" s="9" t="str">
        <f>IFERROR(IF(AND(PrestamoNo*PrestamoSi,NPagos&gt;=FilaPago),FilaPago,""), "")</f>
        <v/>
      </c>
      <c r="C458" s="10">
        <f>IFERROR(IF(PrestamoNo*PrestamoSi,FechaPago,FechaInicial), FechaInicial)</f>
        <v>59689</v>
      </c>
      <c r="D458" s="11">
        <f>IFERROR(IF(PrestamoNo*PrestamoSi,CapitalR,""), "")</f>
        <v>-145030.20683050746</v>
      </c>
      <c r="E458" s="11">
        <f>IFERROR(IF(PrestamoNo*PrestamoSi,PagoMensual,0), 0)</f>
        <v>184.1652205526635</v>
      </c>
      <c r="F458" s="11">
        <f>IFERROR(IF(PrestamoNo*PrestamoSi,PrincipalR,0), 0)</f>
        <v>0</v>
      </c>
      <c r="G458" s="11">
        <f>IFERROR(IF(PrestamoNo*PrestamoSi,Amortizacion,0), 0)</f>
        <v>0</v>
      </c>
      <c r="H458" s="12">
        <f>IFERROR(IF(PrestamoNo*PrestamoSi,SUM(INDEX(Table1[Interés],1,1):Table1[[#This Row],[Interés]]),0), 0)</f>
        <v>1049.9132331598105</v>
      </c>
      <c r="I458" s="11">
        <f>IFERROR(IF(PrestamoNo*PrestamoSi,SaldoR,0), 0)</f>
        <v>-145697.80607382845</v>
      </c>
    </row>
    <row r="459" spans="2:9" ht="16.2" customHeight="1">
      <c r="B459" s="9" t="str">
        <f>IFERROR(IF(AND(PrestamoNo*PrestamoSi,NPagos&gt;=FilaPago),FilaPago,""), "")</f>
        <v/>
      </c>
      <c r="C459" s="10">
        <f>IFERROR(IF(PrestamoNo*PrestamoSi,FechaPago,FechaInicial), FechaInicial)</f>
        <v>59719</v>
      </c>
      <c r="D459" s="11">
        <f>IFERROR(IF(PrestamoNo*PrestamoSi,CapitalR,""), "")</f>
        <v>-145697.80607382845</v>
      </c>
      <c r="E459" s="11">
        <f>IFERROR(IF(PrestamoNo*PrestamoSi,PagoMensual,0), 0)</f>
        <v>184.1652205526635</v>
      </c>
      <c r="F459" s="11">
        <f>IFERROR(IF(PrestamoNo*PrestamoSi,PrincipalR,0), 0)</f>
        <v>0</v>
      </c>
      <c r="G459" s="11">
        <f>IFERROR(IF(PrestamoNo*PrestamoSi,Amortizacion,0), 0)</f>
        <v>0</v>
      </c>
      <c r="H459" s="12">
        <f>IFERROR(IF(PrestamoNo*PrestamoSi,SUM(INDEX(Table1[Interés],1,1):Table1[[#This Row],[Interés]]),0), 0)</f>
        <v>1049.9132331598105</v>
      </c>
      <c r="I459" s="11">
        <f>IFERROR(IF(PrestamoNo*PrestamoSi,SaldoR,0), 0)</f>
        <v>-146367.63064796058</v>
      </c>
    </row>
    <row r="460" spans="2:9" ht="16.2" customHeight="1">
      <c r="B460" s="9" t="str">
        <f>IFERROR(IF(AND(PrestamoNo*PrestamoSi,NPagos&gt;=FilaPago),FilaPago,""), "")</f>
        <v/>
      </c>
      <c r="C460" s="10">
        <f>IFERROR(IF(PrestamoNo*PrestamoSi,FechaPago,FechaInicial), FechaInicial)</f>
        <v>59750</v>
      </c>
      <c r="D460" s="11">
        <f>IFERROR(IF(PrestamoNo*PrestamoSi,CapitalR,""), "")</f>
        <v>-146367.63064796058</v>
      </c>
      <c r="E460" s="11">
        <f>IFERROR(IF(PrestamoNo*PrestamoSi,PagoMensual,0), 0)</f>
        <v>184.1652205526635</v>
      </c>
      <c r="F460" s="11">
        <f>IFERROR(IF(PrestamoNo*PrestamoSi,PrincipalR,0), 0)</f>
        <v>0</v>
      </c>
      <c r="G460" s="11">
        <f>IFERROR(IF(PrestamoNo*PrestamoSi,Amortizacion,0), 0)</f>
        <v>0</v>
      </c>
      <c r="H460" s="12">
        <f>IFERROR(IF(PrestamoNo*PrestamoSi,SUM(INDEX(Table1[Interés],1,1):Table1[[#This Row],[Interés]]),0), 0)</f>
        <v>1049.9132331598105</v>
      </c>
      <c r="I460" s="11">
        <f>IFERROR(IF(PrestamoNo*PrestamoSi,SaldoR,0), 0)</f>
        <v>-147039.68797067311</v>
      </c>
    </row>
    <row r="461" spans="2:9" ht="16.2" customHeight="1">
      <c r="B461" s="9" t="str">
        <f>IFERROR(IF(AND(PrestamoNo*PrestamoSi,NPagos&gt;=FilaPago),FilaPago,""), "")</f>
        <v/>
      </c>
      <c r="C461" s="10">
        <f>IFERROR(IF(PrestamoNo*PrestamoSi,FechaPago,FechaInicial), FechaInicial)</f>
        <v>59781</v>
      </c>
      <c r="D461" s="11">
        <f>IFERROR(IF(PrestamoNo*PrestamoSi,CapitalR,""), "")</f>
        <v>-147039.68797067311</v>
      </c>
      <c r="E461" s="11">
        <f>IFERROR(IF(PrestamoNo*PrestamoSi,PagoMensual,0), 0)</f>
        <v>184.1652205526635</v>
      </c>
      <c r="F461" s="11">
        <f>IFERROR(IF(PrestamoNo*PrestamoSi,PrincipalR,0), 0)</f>
        <v>0</v>
      </c>
      <c r="G461" s="11">
        <f>IFERROR(IF(PrestamoNo*PrestamoSi,Amortizacion,0), 0)</f>
        <v>0</v>
      </c>
      <c r="H461" s="12">
        <f>IFERROR(IF(PrestamoNo*PrestamoSi,SUM(INDEX(Table1[Interés],1,1):Table1[[#This Row],[Interés]]),0), 0)</f>
        <v>1049.9132331598105</v>
      </c>
      <c r="I461" s="11">
        <f>IFERROR(IF(PrestamoNo*PrestamoSi,SaldoR,0), 0)</f>
        <v>-147713.98548446147</v>
      </c>
    </row>
    <row r="462" spans="2:9" ht="16.2" customHeight="1">
      <c r="B462" s="9" t="str">
        <f>IFERROR(IF(AND(PrestamoNo*PrestamoSi,NPagos&gt;=FilaPago),FilaPago,""), "")</f>
        <v/>
      </c>
      <c r="C462" s="10">
        <f>IFERROR(IF(PrestamoNo*PrestamoSi,FechaPago,FechaInicial), FechaInicial)</f>
        <v>59811</v>
      </c>
      <c r="D462" s="11">
        <f>IFERROR(IF(PrestamoNo*PrestamoSi,CapitalR,""), "")</f>
        <v>-147713.98548446147</v>
      </c>
      <c r="E462" s="11">
        <f>IFERROR(IF(PrestamoNo*PrestamoSi,PagoMensual,0), 0)</f>
        <v>184.1652205526635</v>
      </c>
      <c r="F462" s="11">
        <f>IFERROR(IF(PrestamoNo*PrestamoSi,PrincipalR,0), 0)</f>
        <v>0</v>
      </c>
      <c r="G462" s="11">
        <f>IFERROR(IF(PrestamoNo*PrestamoSi,Amortizacion,0), 0)</f>
        <v>0</v>
      </c>
      <c r="H462" s="12">
        <f>IFERROR(IF(PrestamoNo*PrestamoSi,SUM(INDEX(Table1[Interés],1,1):Table1[[#This Row],[Interés]]),0), 0)</f>
        <v>1049.9132331598105</v>
      </c>
      <c r="I462" s="11">
        <f>IFERROR(IF(PrestamoNo*PrestamoSi,SaldoR,0), 0)</f>
        <v>-148390.53065662892</v>
      </c>
    </row>
    <row r="463" spans="2:9" ht="16.2" customHeight="1">
      <c r="B463" s="9" t="str">
        <f>IFERROR(IF(AND(PrestamoNo*PrestamoSi,NPagos&gt;=FilaPago),FilaPago,""), "")</f>
        <v/>
      </c>
      <c r="C463" s="10">
        <f>IFERROR(IF(PrestamoNo*PrestamoSi,FechaPago,FechaInicial), FechaInicial)</f>
        <v>59842</v>
      </c>
      <c r="D463" s="11">
        <f>IFERROR(IF(PrestamoNo*PrestamoSi,CapitalR,""), "")</f>
        <v>-148390.53065662892</v>
      </c>
      <c r="E463" s="11">
        <f>IFERROR(IF(PrestamoNo*PrestamoSi,PagoMensual,0), 0)</f>
        <v>184.1652205526635</v>
      </c>
      <c r="F463" s="11">
        <f>IFERROR(IF(PrestamoNo*PrestamoSi,PrincipalR,0), 0)</f>
        <v>0</v>
      </c>
      <c r="G463" s="11">
        <f>IFERROR(IF(PrestamoNo*PrestamoSi,Amortizacion,0), 0)</f>
        <v>0</v>
      </c>
      <c r="H463" s="12">
        <f>IFERROR(IF(PrestamoNo*PrestamoSi,SUM(INDEX(Table1[Interés],1,1):Table1[[#This Row],[Interés]]),0), 0)</f>
        <v>1049.9132331598105</v>
      </c>
      <c r="I463" s="11">
        <f>IFERROR(IF(PrestamoNo*PrestamoSi,SaldoR,0), 0)</f>
        <v>-149069.33097937037</v>
      </c>
    </row>
    <row r="464" spans="2:9" ht="16.2" customHeight="1">
      <c r="B464" s="9" t="str">
        <f>IFERROR(IF(AND(PrestamoNo*PrestamoSi,NPagos&gt;=FilaPago),FilaPago,""), "")</f>
        <v/>
      </c>
      <c r="C464" s="10">
        <f>IFERROR(IF(PrestamoNo*PrestamoSi,FechaPago,FechaInicial), FechaInicial)</f>
        <v>59872</v>
      </c>
      <c r="D464" s="11">
        <f>IFERROR(IF(PrestamoNo*PrestamoSi,CapitalR,""), "")</f>
        <v>-149069.33097937037</v>
      </c>
      <c r="E464" s="11">
        <f>IFERROR(IF(PrestamoNo*PrestamoSi,PagoMensual,0), 0)</f>
        <v>184.1652205526635</v>
      </c>
      <c r="F464" s="11">
        <f>IFERROR(IF(PrestamoNo*PrestamoSi,PrincipalR,0), 0)</f>
        <v>0</v>
      </c>
      <c r="G464" s="11">
        <f>IFERROR(IF(PrestamoNo*PrestamoSi,Amortizacion,0), 0)</f>
        <v>0</v>
      </c>
      <c r="H464" s="12">
        <f>IFERROR(IF(PrestamoNo*PrestamoSi,SUM(INDEX(Table1[Interés],1,1):Table1[[#This Row],[Interés]]),0), 0)</f>
        <v>1049.9132331598105</v>
      </c>
      <c r="I464" s="11">
        <f>IFERROR(IF(PrestamoNo*PrestamoSi,SaldoR,0), 0)</f>
        <v>-149750.39396985431</v>
      </c>
    </row>
    <row r="465" spans="2:9" ht="16.2" customHeight="1">
      <c r="B465" s="9" t="str">
        <f>IFERROR(IF(AND(PrestamoNo*PrestamoSi,NPagos&gt;=FilaPago),FilaPago,""), "")</f>
        <v/>
      </c>
      <c r="C465" s="10">
        <f>IFERROR(IF(PrestamoNo*PrestamoSi,FechaPago,FechaInicial), FechaInicial)</f>
        <v>59903</v>
      </c>
      <c r="D465" s="11">
        <f>IFERROR(IF(PrestamoNo*PrestamoSi,CapitalR,""), "")</f>
        <v>-149750.39396985431</v>
      </c>
      <c r="E465" s="11">
        <f>IFERROR(IF(PrestamoNo*PrestamoSi,PagoMensual,0), 0)</f>
        <v>184.1652205526635</v>
      </c>
      <c r="F465" s="11">
        <f>IFERROR(IF(PrestamoNo*PrestamoSi,PrincipalR,0), 0)</f>
        <v>0</v>
      </c>
      <c r="G465" s="11">
        <f>IFERROR(IF(PrestamoNo*PrestamoSi,Amortizacion,0), 0)</f>
        <v>0</v>
      </c>
      <c r="H465" s="12">
        <f>IFERROR(IF(PrestamoNo*PrestamoSi,SUM(INDEX(Table1[Interés],1,1):Table1[[#This Row],[Interés]]),0), 0)</f>
        <v>1049.9132331598105</v>
      </c>
      <c r="I465" s="11">
        <f>IFERROR(IF(PrestamoNo*PrestamoSi,SaldoR,0), 0)</f>
        <v>-150433.72717030655</v>
      </c>
    </row>
    <row r="466" spans="2:9" ht="16.2" customHeight="1">
      <c r="B466" s="9" t="str">
        <f>IFERROR(IF(AND(PrestamoNo*PrestamoSi,NPagos&gt;=FilaPago),FilaPago,""), "")</f>
        <v/>
      </c>
      <c r="C466" s="10">
        <f>IFERROR(IF(PrestamoNo*PrestamoSi,FechaPago,FechaInicial), FechaInicial)</f>
        <v>59934</v>
      </c>
      <c r="D466" s="11">
        <f>IFERROR(IF(PrestamoNo*PrestamoSi,CapitalR,""), "")</f>
        <v>-150433.72717030655</v>
      </c>
      <c r="E466" s="11">
        <f>IFERROR(IF(PrestamoNo*PrestamoSi,PagoMensual,0), 0)</f>
        <v>184.1652205526635</v>
      </c>
      <c r="F466" s="11">
        <f>IFERROR(IF(PrestamoNo*PrestamoSi,PrincipalR,0), 0)</f>
        <v>0</v>
      </c>
      <c r="G466" s="11">
        <f>IFERROR(IF(PrestamoNo*PrestamoSi,Amortizacion,0), 0)</f>
        <v>0</v>
      </c>
      <c r="H466" s="12">
        <f>IFERROR(IF(PrestamoNo*PrestamoSi,SUM(INDEX(Table1[Interés],1,1):Table1[[#This Row],[Interés]]),0), 0)</f>
        <v>1049.9132331598105</v>
      </c>
      <c r="I466" s="11">
        <f>IFERROR(IF(PrestamoNo*PrestamoSi,SaldoR,0), 0)</f>
        <v>-151119.33814809349</v>
      </c>
    </row>
    <row r="467" spans="2:9" ht="16.2" customHeight="1">
      <c r="B467" s="9" t="str">
        <f>IFERROR(IF(AND(PrestamoNo*PrestamoSi,NPagos&gt;=FilaPago),FilaPago,""), "")</f>
        <v/>
      </c>
      <c r="C467" s="10">
        <f>IFERROR(IF(PrestamoNo*PrestamoSi,FechaPago,FechaInicial), FechaInicial)</f>
        <v>59963</v>
      </c>
      <c r="D467" s="11">
        <f>IFERROR(IF(PrestamoNo*PrestamoSi,CapitalR,""), "")</f>
        <v>-151119.33814809349</v>
      </c>
      <c r="E467" s="11">
        <f>IFERROR(IF(PrestamoNo*PrestamoSi,PagoMensual,0), 0)</f>
        <v>184.1652205526635</v>
      </c>
      <c r="F467" s="11">
        <f>IFERROR(IF(PrestamoNo*PrestamoSi,PrincipalR,0), 0)</f>
        <v>0</v>
      </c>
      <c r="G467" s="11">
        <f>IFERROR(IF(PrestamoNo*PrestamoSi,Amortizacion,0), 0)</f>
        <v>0</v>
      </c>
      <c r="H467" s="12">
        <f>IFERROR(IF(PrestamoNo*PrestamoSi,SUM(INDEX(Table1[Interés],1,1):Table1[[#This Row],[Interés]]),0), 0)</f>
        <v>1049.9132331598105</v>
      </c>
      <c r="I467" s="11">
        <f>IFERROR(IF(PrestamoNo*PrestamoSi,SaldoR,0), 0)</f>
        <v>-151807.23449580648</v>
      </c>
    </row>
    <row r="468" spans="2:9" ht="16.2" customHeight="1">
      <c r="B468" s="9" t="str">
        <f>IFERROR(IF(AND(PrestamoNo*PrestamoSi,NPagos&gt;=FilaPago),FilaPago,""), "")</f>
        <v/>
      </c>
      <c r="C468" s="10">
        <f>IFERROR(IF(PrestamoNo*PrestamoSi,FechaPago,FechaInicial), FechaInicial)</f>
        <v>59994</v>
      </c>
      <c r="D468" s="11">
        <f>IFERROR(IF(PrestamoNo*PrestamoSi,CapitalR,""), "")</f>
        <v>-151807.23449580648</v>
      </c>
      <c r="E468" s="11">
        <f>IFERROR(IF(PrestamoNo*PrestamoSi,PagoMensual,0), 0)</f>
        <v>184.1652205526635</v>
      </c>
      <c r="F468" s="11">
        <f>IFERROR(IF(PrestamoNo*PrestamoSi,PrincipalR,0), 0)</f>
        <v>0</v>
      </c>
      <c r="G468" s="11">
        <f>IFERROR(IF(PrestamoNo*PrestamoSi,Amortizacion,0), 0)</f>
        <v>0</v>
      </c>
      <c r="H468" s="12">
        <f>IFERROR(IF(PrestamoNo*PrestamoSi,SUM(INDEX(Table1[Interés],1,1):Table1[[#This Row],[Interés]]),0), 0)</f>
        <v>1049.9132331598105</v>
      </c>
      <c r="I468" s="11">
        <f>IFERROR(IF(PrestamoNo*PrestamoSi,SaldoR,0), 0)</f>
        <v>-152497.42383134522</v>
      </c>
    </row>
    <row r="469" spans="2:9" ht="16.2" customHeight="1">
      <c r="B469" s="9" t="str">
        <f>IFERROR(IF(AND(PrestamoNo*PrestamoSi,NPagos&gt;=FilaPago),FilaPago,""), "")</f>
        <v/>
      </c>
      <c r="C469" s="10">
        <f>IFERROR(IF(PrestamoNo*PrestamoSi,FechaPago,FechaInicial), FechaInicial)</f>
        <v>60024</v>
      </c>
      <c r="D469" s="11">
        <f>IFERROR(IF(PrestamoNo*PrestamoSi,CapitalR,""), "")</f>
        <v>-152497.42383134522</v>
      </c>
      <c r="E469" s="11">
        <f>IFERROR(IF(PrestamoNo*PrestamoSi,PagoMensual,0), 0)</f>
        <v>184.1652205526635</v>
      </c>
      <c r="F469" s="11">
        <f>IFERROR(IF(PrestamoNo*PrestamoSi,PrincipalR,0), 0)</f>
        <v>0</v>
      </c>
      <c r="G469" s="11">
        <f>IFERROR(IF(PrestamoNo*PrestamoSi,Amortizacion,0), 0)</f>
        <v>0</v>
      </c>
      <c r="H469" s="12">
        <f>IFERROR(IF(PrestamoNo*PrestamoSi,SUM(INDEX(Table1[Interés],1,1):Table1[[#This Row],[Interés]]),0), 0)</f>
        <v>1049.9132331598105</v>
      </c>
      <c r="I469" s="11">
        <f>IFERROR(IF(PrestamoNo*PrestamoSi,SaldoR,0), 0)</f>
        <v>-153189.91379800241</v>
      </c>
    </row>
    <row r="470" spans="2:9" ht="16.2" customHeight="1">
      <c r="B470" s="9" t="str">
        <f>IFERROR(IF(AND(PrestamoNo*PrestamoSi,NPagos&gt;=FilaPago),FilaPago,""), "")</f>
        <v/>
      </c>
      <c r="C470" s="10">
        <f>IFERROR(IF(PrestamoNo*PrestamoSi,FechaPago,FechaInicial), FechaInicial)</f>
        <v>60055</v>
      </c>
      <c r="D470" s="11">
        <f>IFERROR(IF(PrestamoNo*PrestamoSi,CapitalR,""), "")</f>
        <v>-153189.91379800241</v>
      </c>
      <c r="E470" s="11">
        <f>IFERROR(IF(PrestamoNo*PrestamoSi,PagoMensual,0), 0)</f>
        <v>184.1652205526635</v>
      </c>
      <c r="F470" s="11">
        <f>IFERROR(IF(PrestamoNo*PrestamoSi,PrincipalR,0), 0)</f>
        <v>0</v>
      </c>
      <c r="G470" s="11">
        <f>IFERROR(IF(PrestamoNo*PrestamoSi,Amortizacion,0), 0)</f>
        <v>0</v>
      </c>
      <c r="H470" s="12">
        <f>IFERROR(IF(PrestamoNo*PrestamoSi,SUM(INDEX(Table1[Interés],1,1):Table1[[#This Row],[Interés]]),0), 0)</f>
        <v>1049.9132331598105</v>
      </c>
      <c r="I470" s="11">
        <f>IFERROR(IF(PrestamoNo*PrestamoSi,SaldoR,0), 0)</f>
        <v>-153884.71206454842</v>
      </c>
    </row>
    <row r="471" spans="2:9" ht="16.2" customHeight="1">
      <c r="B471" s="9" t="str">
        <f>IFERROR(IF(AND(PrestamoNo*PrestamoSi,NPagos&gt;=FilaPago),FilaPago,""), "")</f>
        <v/>
      </c>
      <c r="C471" s="10">
        <f>IFERROR(IF(PrestamoNo*PrestamoSi,FechaPago,FechaInicial), FechaInicial)</f>
        <v>60085</v>
      </c>
      <c r="D471" s="11">
        <f>IFERROR(IF(PrestamoNo*PrestamoSi,CapitalR,""), "")</f>
        <v>-153884.71206454842</v>
      </c>
      <c r="E471" s="11">
        <f>IFERROR(IF(PrestamoNo*PrestamoSi,PagoMensual,0), 0)</f>
        <v>184.1652205526635</v>
      </c>
      <c r="F471" s="11">
        <f>IFERROR(IF(PrestamoNo*PrestamoSi,PrincipalR,0), 0)</f>
        <v>0</v>
      </c>
      <c r="G471" s="11">
        <f>IFERROR(IF(PrestamoNo*PrestamoSi,Amortizacion,0), 0)</f>
        <v>0</v>
      </c>
      <c r="H471" s="12">
        <f>IFERROR(IF(PrestamoNo*PrestamoSi,SUM(INDEX(Table1[Interés],1,1):Table1[[#This Row],[Interés]]),0), 0)</f>
        <v>1049.9132331598105</v>
      </c>
      <c r="I471" s="11">
        <f>IFERROR(IF(PrestamoNo*PrestamoSi,SaldoR,0), 0)</f>
        <v>-154581.82632531621</v>
      </c>
    </row>
    <row r="472" spans="2:9" ht="16.2" customHeight="1">
      <c r="B472" s="9" t="str">
        <f>IFERROR(IF(AND(PrestamoNo*PrestamoSi,NPagos&gt;=FilaPago),FilaPago,""), "")</f>
        <v/>
      </c>
      <c r="C472" s="10">
        <f>IFERROR(IF(PrestamoNo*PrestamoSi,FechaPago,FechaInicial), FechaInicial)</f>
        <v>60116</v>
      </c>
      <c r="D472" s="11">
        <f>IFERROR(IF(PrestamoNo*PrestamoSi,CapitalR,""), "")</f>
        <v>-154581.82632531621</v>
      </c>
      <c r="E472" s="11">
        <f>IFERROR(IF(PrestamoNo*PrestamoSi,PagoMensual,0), 0)</f>
        <v>184.1652205526635</v>
      </c>
      <c r="F472" s="11">
        <f>IFERROR(IF(PrestamoNo*PrestamoSi,PrincipalR,0), 0)</f>
        <v>0</v>
      </c>
      <c r="G472" s="11">
        <f>IFERROR(IF(PrestamoNo*PrestamoSi,Amortizacion,0), 0)</f>
        <v>0</v>
      </c>
      <c r="H472" s="12">
        <f>IFERROR(IF(PrestamoNo*PrestamoSi,SUM(INDEX(Table1[Interés],1,1):Table1[[#This Row],[Interés]]),0), 0)</f>
        <v>1049.9132331598105</v>
      </c>
      <c r="I472" s="11">
        <f>IFERROR(IF(PrestamoNo*PrestamoSi,SaldoR,0), 0)</f>
        <v>-155281.26430028662</v>
      </c>
    </row>
    <row r="473" spans="2:9" ht="16.2" customHeight="1">
      <c r="B473" s="9" t="str">
        <f>IFERROR(IF(AND(PrestamoNo*PrestamoSi,NPagos&gt;=FilaPago),FilaPago,""), "")</f>
        <v/>
      </c>
      <c r="C473" s="10">
        <f>IFERROR(IF(PrestamoNo*PrestamoSi,FechaPago,FechaInicial), FechaInicial)</f>
        <v>60147</v>
      </c>
      <c r="D473" s="11">
        <f>IFERROR(IF(PrestamoNo*PrestamoSi,CapitalR,""), "")</f>
        <v>-155281.26430028662</v>
      </c>
      <c r="E473" s="11">
        <f>IFERROR(IF(PrestamoNo*PrestamoSi,PagoMensual,0), 0)</f>
        <v>184.1652205526635</v>
      </c>
      <c r="F473" s="11">
        <f>IFERROR(IF(PrestamoNo*PrestamoSi,PrincipalR,0), 0)</f>
        <v>0</v>
      </c>
      <c r="G473" s="11">
        <f>IFERROR(IF(PrestamoNo*PrestamoSi,Amortizacion,0), 0)</f>
        <v>0</v>
      </c>
      <c r="H473" s="12">
        <f>IFERROR(IF(PrestamoNo*PrestamoSi,SUM(INDEX(Table1[Interés],1,1):Table1[[#This Row],[Interés]]),0), 0)</f>
        <v>1049.9132331598105</v>
      </c>
      <c r="I473" s="11">
        <f>IFERROR(IF(PrestamoNo*PrestamoSi,SaldoR,0), 0)</f>
        <v>-155983.03373517367</v>
      </c>
    </row>
    <row r="474" spans="2:9" ht="16.2" customHeight="1">
      <c r="B474" s="9" t="str">
        <f>IFERROR(IF(AND(PrestamoNo*PrestamoSi,NPagos&gt;=FilaPago),FilaPago,""), "")</f>
        <v/>
      </c>
      <c r="C474" s="10">
        <f>IFERROR(IF(PrestamoNo*PrestamoSi,FechaPago,FechaInicial), FechaInicial)</f>
        <v>60177</v>
      </c>
      <c r="D474" s="11">
        <f>IFERROR(IF(PrestamoNo*PrestamoSi,CapitalR,""), "")</f>
        <v>-155983.03373517367</v>
      </c>
      <c r="E474" s="11">
        <f>IFERROR(IF(PrestamoNo*PrestamoSi,PagoMensual,0), 0)</f>
        <v>184.1652205526635</v>
      </c>
      <c r="F474" s="11">
        <f>IFERROR(IF(PrestamoNo*PrestamoSi,PrincipalR,0), 0)</f>
        <v>0</v>
      </c>
      <c r="G474" s="11">
        <f>IFERROR(IF(PrestamoNo*PrestamoSi,Amortizacion,0), 0)</f>
        <v>0</v>
      </c>
      <c r="H474" s="12">
        <f>IFERROR(IF(PrestamoNo*PrestamoSi,SUM(INDEX(Table1[Interés],1,1):Table1[[#This Row],[Interés]]),0), 0)</f>
        <v>1049.9132331598105</v>
      </c>
      <c r="I474" s="11">
        <f>IFERROR(IF(PrestamoNo*PrestamoSi,SaldoR,0), 0)</f>
        <v>-156687.14240151027</v>
      </c>
    </row>
    <row r="475" spans="2:9" ht="16.2" customHeight="1">
      <c r="B475" s="9" t="str">
        <f>IFERROR(IF(AND(PrestamoNo*PrestamoSi,NPagos&gt;=FilaPago),FilaPago,""), "")</f>
        <v/>
      </c>
      <c r="C475" s="10">
        <f>IFERROR(IF(PrestamoNo*PrestamoSi,FechaPago,FechaInicial), FechaInicial)</f>
        <v>60208</v>
      </c>
      <c r="D475" s="11">
        <f>IFERROR(IF(PrestamoNo*PrestamoSi,CapitalR,""), "")</f>
        <v>-156687.14240151027</v>
      </c>
      <c r="E475" s="11">
        <f>IFERROR(IF(PrestamoNo*PrestamoSi,PagoMensual,0), 0)</f>
        <v>184.1652205526635</v>
      </c>
      <c r="F475" s="11">
        <f>IFERROR(IF(PrestamoNo*PrestamoSi,PrincipalR,0), 0)</f>
        <v>0</v>
      </c>
      <c r="G475" s="11">
        <f>IFERROR(IF(PrestamoNo*PrestamoSi,Amortizacion,0), 0)</f>
        <v>0</v>
      </c>
      <c r="H475" s="12">
        <f>IFERROR(IF(PrestamoNo*PrestamoSi,SUM(INDEX(Table1[Interés],1,1):Table1[[#This Row],[Interés]]),0), 0)</f>
        <v>1049.9132331598105</v>
      </c>
      <c r="I475" s="11">
        <f>IFERROR(IF(PrestamoNo*PrestamoSi,SaldoR,0), 0)</f>
        <v>-157393.59809673461</v>
      </c>
    </row>
    <row r="476" spans="2:9" ht="16.2" customHeight="1">
      <c r="B476" s="9" t="str">
        <f>IFERROR(IF(AND(PrestamoNo*PrestamoSi,NPagos&gt;=FilaPago),FilaPago,""), "")</f>
        <v/>
      </c>
      <c r="C476" s="10">
        <f>IFERROR(IF(PrestamoNo*PrestamoSi,FechaPago,FechaInicial), FechaInicial)</f>
        <v>60238</v>
      </c>
      <c r="D476" s="11">
        <f>IFERROR(IF(PrestamoNo*PrestamoSi,CapitalR,""), "")</f>
        <v>-157393.59809673461</v>
      </c>
      <c r="E476" s="11">
        <f>IFERROR(IF(PrestamoNo*PrestamoSi,PagoMensual,0), 0)</f>
        <v>184.1652205526635</v>
      </c>
      <c r="F476" s="11">
        <f>IFERROR(IF(PrestamoNo*PrestamoSi,PrincipalR,0), 0)</f>
        <v>0</v>
      </c>
      <c r="G476" s="11">
        <f>IFERROR(IF(PrestamoNo*PrestamoSi,Amortizacion,0), 0)</f>
        <v>0</v>
      </c>
      <c r="H476" s="12">
        <f>IFERROR(IF(PrestamoNo*PrestamoSi,SUM(INDEX(Table1[Interés],1,1):Table1[[#This Row],[Interés]]),0), 0)</f>
        <v>1049.9132331598105</v>
      </c>
      <c r="I476" s="11">
        <f>IFERROR(IF(PrestamoNo*PrestamoSi,SaldoR,0), 0)</f>
        <v>-158102.40864427644</v>
      </c>
    </row>
    <row r="477" spans="2:9" ht="16.2" customHeight="1">
      <c r="B477" s="9" t="str">
        <f>IFERROR(IF(AND(PrestamoNo*PrestamoSi,NPagos&gt;=FilaPago),FilaPago,""), "")</f>
        <v/>
      </c>
      <c r="C477" s="10">
        <f>IFERROR(IF(PrestamoNo*PrestamoSi,FechaPago,FechaInicial), FechaInicial)</f>
        <v>60269</v>
      </c>
      <c r="D477" s="11">
        <f>IFERROR(IF(PrestamoNo*PrestamoSi,CapitalR,""), "")</f>
        <v>-158102.40864427644</v>
      </c>
      <c r="E477" s="11">
        <f>IFERROR(IF(PrestamoNo*PrestamoSi,PagoMensual,0), 0)</f>
        <v>184.1652205526635</v>
      </c>
      <c r="F477" s="11">
        <f>IFERROR(IF(PrestamoNo*PrestamoSi,PrincipalR,0), 0)</f>
        <v>0</v>
      </c>
      <c r="G477" s="11">
        <f>IFERROR(IF(PrestamoNo*PrestamoSi,Amortizacion,0), 0)</f>
        <v>0</v>
      </c>
      <c r="H477" s="12">
        <f>IFERROR(IF(PrestamoNo*PrestamoSi,SUM(INDEX(Table1[Interés],1,1):Table1[[#This Row],[Interés]]),0), 0)</f>
        <v>1049.9132331598105</v>
      </c>
      <c r="I477" s="11">
        <f>IFERROR(IF(PrestamoNo*PrestamoSi,SaldoR,0), 0)</f>
        <v>-158813.58189364342</v>
      </c>
    </row>
    <row r="478" spans="2:9" ht="16.2" customHeight="1">
      <c r="B478" s="9" t="str">
        <f>IFERROR(IF(AND(PrestamoNo*PrestamoSi,NPagos&gt;=FilaPago),FilaPago,""), "")</f>
        <v/>
      </c>
      <c r="C478" s="10">
        <f>IFERROR(IF(PrestamoNo*PrestamoSi,FechaPago,FechaInicial), FechaInicial)</f>
        <v>60300</v>
      </c>
      <c r="D478" s="11">
        <f>IFERROR(IF(PrestamoNo*PrestamoSi,CapitalR,""), "")</f>
        <v>-158813.58189364342</v>
      </c>
      <c r="E478" s="11">
        <f>IFERROR(IF(PrestamoNo*PrestamoSi,PagoMensual,0), 0)</f>
        <v>184.1652205526635</v>
      </c>
      <c r="F478" s="11">
        <f>IFERROR(IF(PrestamoNo*PrestamoSi,PrincipalR,0), 0)</f>
        <v>0</v>
      </c>
      <c r="G478" s="11">
        <f>IFERROR(IF(PrestamoNo*PrestamoSi,Amortizacion,0), 0)</f>
        <v>0</v>
      </c>
      <c r="H478" s="12">
        <f>IFERROR(IF(PrestamoNo*PrestamoSi,SUM(INDEX(Table1[Interés],1,1):Table1[[#This Row],[Interés]]),0), 0)</f>
        <v>1049.9132331598105</v>
      </c>
      <c r="I478" s="11">
        <f>IFERROR(IF(PrestamoNo*PrestamoSi,SaldoR,0), 0)</f>
        <v>-159527.12572050816</v>
      </c>
    </row>
    <row r="479" spans="2:9" ht="16.2" customHeight="1">
      <c r="B479" s="9" t="str">
        <f>IFERROR(IF(AND(PrestamoNo*PrestamoSi,NPagos&gt;=FilaPago),FilaPago,""), "")</f>
        <v/>
      </c>
      <c r="C479" s="10">
        <f>IFERROR(IF(PrestamoNo*PrestamoSi,FechaPago,FechaInicial), FechaInicial)</f>
        <v>60328</v>
      </c>
      <c r="D479" s="11">
        <f>IFERROR(IF(PrestamoNo*PrestamoSi,CapitalR,""), "")</f>
        <v>-159527.12572050816</v>
      </c>
      <c r="E479" s="11">
        <f>IFERROR(IF(PrestamoNo*PrestamoSi,PagoMensual,0), 0)</f>
        <v>184.1652205526635</v>
      </c>
      <c r="F479" s="11">
        <f>IFERROR(IF(PrestamoNo*PrestamoSi,PrincipalR,0), 0)</f>
        <v>0</v>
      </c>
      <c r="G479" s="11">
        <f>IFERROR(IF(PrestamoNo*PrestamoSi,Amortizacion,0), 0)</f>
        <v>0</v>
      </c>
      <c r="H479" s="12">
        <f>IFERROR(IF(PrestamoNo*PrestamoSi,SUM(INDEX(Table1[Interés],1,1):Table1[[#This Row],[Interés]]),0), 0)</f>
        <v>1049.9132331598105</v>
      </c>
      <c r="I479" s="11">
        <f>IFERROR(IF(PrestamoNo*PrestamoSi,SaldoR,0), 0)</f>
        <v>-160243.04802679588</v>
      </c>
    </row>
    <row r="480" spans="2:9" ht="16.2" customHeight="1">
      <c r="B480" s="9" t="str">
        <f>IFERROR(IF(AND(PrestamoNo*PrestamoSi,NPagos&gt;=FilaPago),FilaPago,""), "")</f>
        <v/>
      </c>
      <c r="C480" s="10">
        <f>IFERROR(IF(PrestamoNo*PrestamoSi,FechaPago,FechaInicial), FechaInicial)</f>
        <v>60359</v>
      </c>
      <c r="D480" s="11">
        <f>IFERROR(IF(PrestamoNo*PrestamoSi,CapitalR,""), "")</f>
        <v>-160243.04802679588</v>
      </c>
      <c r="E480" s="11">
        <f>IFERROR(IF(PrestamoNo*PrestamoSi,PagoMensual,0), 0)</f>
        <v>184.1652205526635</v>
      </c>
      <c r="F480" s="11">
        <f>IFERROR(IF(PrestamoNo*PrestamoSi,PrincipalR,0), 0)</f>
        <v>0</v>
      </c>
      <c r="G480" s="11">
        <f>IFERROR(IF(PrestamoNo*PrestamoSi,Amortizacion,0), 0)</f>
        <v>0</v>
      </c>
      <c r="H480" s="12">
        <f>IFERROR(IF(PrestamoNo*PrestamoSi,SUM(INDEX(Table1[Interés],1,1):Table1[[#This Row],[Interés]]),0), 0)</f>
        <v>1049.9132331598105</v>
      </c>
      <c r="I480" s="11">
        <f>IFERROR(IF(PrestamoNo*PrestamoSi,SaldoR,0), 0)</f>
        <v>-160961.35674077121</v>
      </c>
    </row>
    <row r="481" spans="2:9" ht="16.2" customHeight="1">
      <c r="B481" s="9" t="str">
        <f>IFERROR(IF(AND(PrestamoNo*PrestamoSi,NPagos&gt;=FilaPago),FilaPago,""), "")</f>
        <v/>
      </c>
      <c r="C481" s="10">
        <f>IFERROR(IF(PrestamoNo*PrestamoSi,FechaPago,FechaInicial), FechaInicial)</f>
        <v>60389</v>
      </c>
      <c r="D481" s="11">
        <f>IFERROR(IF(PrestamoNo*PrestamoSi,CapitalR,""), "")</f>
        <v>-160961.35674077121</v>
      </c>
      <c r="E481" s="11">
        <f>IFERROR(IF(PrestamoNo*PrestamoSi,PagoMensual,0), 0)</f>
        <v>184.1652205526635</v>
      </c>
      <c r="F481" s="11">
        <f>IFERROR(IF(PrestamoNo*PrestamoSi,PrincipalR,0), 0)</f>
        <v>0</v>
      </c>
      <c r="G481" s="11">
        <f>IFERROR(IF(PrestamoNo*PrestamoSi,Amortizacion,0), 0)</f>
        <v>0</v>
      </c>
      <c r="H481" s="12">
        <f>IFERROR(IF(PrestamoNo*PrestamoSi,SUM(INDEX(Table1[Interés],1,1):Table1[[#This Row],[Interés]]),0), 0)</f>
        <v>1049.9132331598105</v>
      </c>
      <c r="I481" s="11">
        <f>IFERROR(IF(PrestamoNo*PrestamoSi,SaldoR,0), 0)</f>
        <v>-161682.05981712649</v>
      </c>
    </row>
    <row r="482" spans="2:9" ht="16.2" customHeight="1">
      <c r="B482" s="9" t="str">
        <f>IFERROR(IF(AND(PrestamoNo*PrestamoSi,NPagos&gt;=FilaPago),FilaPago,""), "")</f>
        <v/>
      </c>
      <c r="C482" s="10">
        <f>IFERROR(IF(PrestamoNo*PrestamoSi,FechaPago,FechaInicial), FechaInicial)</f>
        <v>60420</v>
      </c>
      <c r="D482" s="11">
        <f>IFERROR(IF(PrestamoNo*PrestamoSi,CapitalR,""), "")</f>
        <v>-161682.05981712649</v>
      </c>
      <c r="E482" s="11">
        <f>IFERROR(IF(PrestamoNo*PrestamoSi,PagoMensual,0), 0)</f>
        <v>184.1652205526635</v>
      </c>
      <c r="F482" s="11">
        <f>IFERROR(IF(PrestamoNo*PrestamoSi,PrincipalR,0), 0)</f>
        <v>0</v>
      </c>
      <c r="G482" s="11">
        <f>IFERROR(IF(PrestamoNo*PrestamoSi,Amortizacion,0), 0)</f>
        <v>0</v>
      </c>
      <c r="H482" s="12">
        <f>IFERROR(IF(PrestamoNo*PrestamoSi,SUM(INDEX(Table1[Interés],1,1):Table1[[#This Row],[Interés]]),0), 0)</f>
        <v>1049.9132331598105</v>
      </c>
      <c r="I482" s="11">
        <f>IFERROR(IF(PrestamoNo*PrestamoSi,SaldoR,0), 0)</f>
        <v>-162405.1652370696</v>
      </c>
    </row>
    <row r="483" spans="2:9" ht="16.2" customHeight="1">
      <c r="B483" s="9" t="str">
        <f>IFERROR(IF(AND(PrestamoNo*PrestamoSi,NPagos&gt;=FilaPago),FilaPago,""), "")</f>
        <v/>
      </c>
      <c r="C483" s="10">
        <f>IFERROR(IF(PrestamoNo*PrestamoSi,FechaPago,FechaInicial), FechaInicial)</f>
        <v>60450</v>
      </c>
      <c r="D483" s="11">
        <f>IFERROR(IF(PrestamoNo*PrestamoSi,CapitalR,""), "")</f>
        <v>-162405.1652370696</v>
      </c>
      <c r="E483" s="11">
        <f>IFERROR(IF(PrestamoNo*PrestamoSi,PagoMensual,0), 0)</f>
        <v>184.1652205526635</v>
      </c>
      <c r="F483" s="11">
        <f>IFERROR(IF(PrestamoNo*PrestamoSi,PrincipalR,0), 0)</f>
        <v>0</v>
      </c>
      <c r="G483" s="11">
        <f>IFERROR(IF(PrestamoNo*PrestamoSi,Amortizacion,0), 0)</f>
        <v>0</v>
      </c>
      <c r="H483" s="12">
        <f>IFERROR(IF(PrestamoNo*PrestamoSi,SUM(INDEX(Table1[Interés],1,1):Table1[[#This Row],[Interés]]),0), 0)</f>
        <v>1049.9132331598105</v>
      </c>
      <c r="I483" s="11">
        <f>IFERROR(IF(PrestamoNo*PrestamoSi,SaldoR,0), 0)</f>
        <v>-163130.6810084125</v>
      </c>
    </row>
    <row r="484" spans="2:9" ht="16.2" customHeight="1">
      <c r="B484" s="9" t="str">
        <f>IFERROR(IF(AND(PrestamoNo*PrestamoSi,NPagos&gt;=FilaPago),FilaPago,""), "")</f>
        <v/>
      </c>
      <c r="C484" s="10">
        <f>IFERROR(IF(PrestamoNo*PrestamoSi,FechaPago,FechaInicial), FechaInicial)</f>
        <v>60481</v>
      </c>
      <c r="D484" s="11">
        <f>IFERROR(IF(PrestamoNo*PrestamoSi,CapitalR,""), "")</f>
        <v>-163130.6810084125</v>
      </c>
      <c r="E484" s="11">
        <f>IFERROR(IF(PrestamoNo*PrestamoSi,PagoMensual,0), 0)</f>
        <v>184.1652205526635</v>
      </c>
      <c r="F484" s="11">
        <f>IFERROR(IF(PrestamoNo*PrestamoSi,PrincipalR,0), 0)</f>
        <v>0</v>
      </c>
      <c r="G484" s="11">
        <f>IFERROR(IF(PrestamoNo*PrestamoSi,Amortizacion,0), 0)</f>
        <v>0</v>
      </c>
      <c r="H484" s="12">
        <f>IFERROR(IF(PrestamoNo*PrestamoSi,SUM(INDEX(Table1[Interés],1,1):Table1[[#This Row],[Interés]]),0), 0)</f>
        <v>1049.9132331598105</v>
      </c>
      <c r="I484" s="11">
        <f>IFERROR(IF(PrestamoNo*PrestamoSi,SaldoR,0), 0)</f>
        <v>-163858.61516565984</v>
      </c>
    </row>
    <row r="485" spans="2:9" ht="16.2" customHeight="1">
      <c r="B485" s="9" t="str">
        <f>IFERROR(IF(AND(PrestamoNo*PrestamoSi,NPagos&gt;=FilaPago),FilaPago,""), "")</f>
        <v/>
      </c>
      <c r="C485" s="10">
        <f>IFERROR(IF(PrestamoNo*PrestamoSi,FechaPago,FechaInicial), FechaInicial)</f>
        <v>60512</v>
      </c>
      <c r="D485" s="11">
        <f>IFERROR(IF(PrestamoNo*PrestamoSi,CapitalR,""), "")</f>
        <v>-163858.61516565984</v>
      </c>
      <c r="E485" s="11">
        <f>IFERROR(IF(PrestamoNo*PrestamoSi,PagoMensual,0), 0)</f>
        <v>184.1652205526635</v>
      </c>
      <c r="F485" s="11">
        <f>IFERROR(IF(PrestamoNo*PrestamoSi,PrincipalR,0), 0)</f>
        <v>0</v>
      </c>
      <c r="G485" s="11">
        <f>IFERROR(IF(PrestamoNo*PrestamoSi,Amortizacion,0), 0)</f>
        <v>0</v>
      </c>
      <c r="H485" s="12">
        <f>IFERROR(IF(PrestamoNo*PrestamoSi,SUM(INDEX(Table1[Interés],1,1):Table1[[#This Row],[Interés]]),0), 0)</f>
        <v>1049.9132331598105</v>
      </c>
      <c r="I485" s="11">
        <f>IFERROR(IF(PrestamoNo*PrestamoSi,SaldoR,0), 0)</f>
        <v>-164588.9757700981</v>
      </c>
    </row>
    <row r="486" spans="2:9" ht="16.2" customHeight="1">
      <c r="B486" s="9" t="str">
        <f>IFERROR(IF(AND(PrestamoNo*PrestamoSi,NPagos&gt;=FilaPago),FilaPago,""), "")</f>
        <v/>
      </c>
      <c r="C486" s="10">
        <f>IFERROR(IF(PrestamoNo*PrestamoSi,FechaPago,FechaInicial), FechaInicial)</f>
        <v>60542</v>
      </c>
      <c r="D486" s="11">
        <f>IFERROR(IF(PrestamoNo*PrestamoSi,CapitalR,""), "")</f>
        <v>-164588.9757700981</v>
      </c>
      <c r="E486" s="11">
        <f>IFERROR(IF(PrestamoNo*PrestamoSi,PagoMensual,0), 0)</f>
        <v>184.1652205526635</v>
      </c>
      <c r="F486" s="11">
        <f>IFERROR(IF(PrestamoNo*PrestamoSi,PrincipalR,0), 0)</f>
        <v>0</v>
      </c>
      <c r="G486" s="11">
        <f>IFERROR(IF(PrestamoNo*PrestamoSi,Amortizacion,0), 0)</f>
        <v>0</v>
      </c>
      <c r="H486" s="12">
        <f>IFERROR(IF(PrestamoNo*PrestamoSi,SUM(INDEX(Table1[Interés],1,1):Table1[[#This Row],[Interés]]),0), 0)</f>
        <v>1049.9132331598105</v>
      </c>
      <c r="I486" s="11">
        <f>IFERROR(IF(PrestamoNo*PrestamoSi,SaldoR,0), 0)</f>
        <v>-165321.77090988439</v>
      </c>
    </row>
    <row r="487" spans="2:9" ht="16.2" customHeight="1">
      <c r="B487" s="9" t="str">
        <f>IFERROR(IF(AND(PrestamoNo*PrestamoSi,NPagos&gt;=FilaPago),FilaPago,""), "")</f>
        <v/>
      </c>
      <c r="C487" s="10">
        <f>IFERROR(IF(PrestamoNo*PrestamoSi,FechaPago,FechaInicial), FechaInicial)</f>
        <v>60573</v>
      </c>
      <c r="D487" s="11">
        <f>IFERROR(IF(PrestamoNo*PrestamoSi,CapitalR,""), "")</f>
        <v>-165321.77090988439</v>
      </c>
      <c r="E487" s="11">
        <f>IFERROR(IF(PrestamoNo*PrestamoSi,PagoMensual,0), 0)</f>
        <v>184.1652205526635</v>
      </c>
      <c r="F487" s="11">
        <f>IFERROR(IF(PrestamoNo*PrestamoSi,PrincipalR,0), 0)</f>
        <v>0</v>
      </c>
      <c r="G487" s="11">
        <f>IFERROR(IF(PrestamoNo*PrestamoSi,Amortizacion,0), 0)</f>
        <v>0</v>
      </c>
      <c r="H487" s="12">
        <f>IFERROR(IF(PrestamoNo*PrestamoSi,SUM(INDEX(Table1[Interés],1,1):Table1[[#This Row],[Interés]]),0), 0)</f>
        <v>1049.9132331598105</v>
      </c>
      <c r="I487" s="11">
        <f>IFERROR(IF(PrestamoNo*PrestamoSi,SaldoR,0), 0)</f>
        <v>-166057.00870013671</v>
      </c>
    </row>
    <row r="488" spans="2:9" ht="16.2" customHeight="1">
      <c r="B488" s="9" t="str">
        <f>IFERROR(IF(AND(PrestamoNo*PrestamoSi,NPagos&gt;=FilaPago),FilaPago,""), "")</f>
        <v/>
      </c>
      <c r="C488" s="10">
        <f>IFERROR(IF(PrestamoNo*PrestamoSi,FechaPago,FechaInicial), FechaInicial)</f>
        <v>60603</v>
      </c>
      <c r="D488" s="11">
        <f>IFERROR(IF(PrestamoNo*PrestamoSi,CapitalR,""), "")</f>
        <v>-166057.00870013671</v>
      </c>
      <c r="E488" s="11">
        <f>IFERROR(IF(PrestamoNo*PrestamoSi,PagoMensual,0), 0)</f>
        <v>184.1652205526635</v>
      </c>
      <c r="F488" s="11">
        <f>IFERROR(IF(PrestamoNo*PrestamoSi,PrincipalR,0), 0)</f>
        <v>0</v>
      </c>
      <c r="G488" s="11">
        <f>IFERROR(IF(PrestamoNo*PrestamoSi,Amortizacion,0), 0)</f>
        <v>0</v>
      </c>
      <c r="H488" s="12">
        <f>IFERROR(IF(PrestamoNo*PrestamoSi,SUM(INDEX(Table1[Interés],1,1):Table1[[#This Row],[Interés]]),0), 0)</f>
        <v>1049.9132331598105</v>
      </c>
      <c r="I488" s="11">
        <f>IFERROR(IF(PrestamoNo*PrestamoSi,SaldoR,0), 0)</f>
        <v>-166794.69728302315</v>
      </c>
    </row>
    <row r="489" spans="2:9" ht="16.2" customHeight="1">
      <c r="B489" s="9" t="str">
        <f>IFERROR(IF(AND(PrestamoNo*PrestamoSi,NPagos&gt;=FilaPago),FilaPago,""), "")</f>
        <v/>
      </c>
      <c r="C489" s="10">
        <f>IFERROR(IF(PrestamoNo*PrestamoSi,FechaPago,FechaInicial), FechaInicial)</f>
        <v>60634</v>
      </c>
      <c r="D489" s="11">
        <f>IFERROR(IF(PrestamoNo*PrestamoSi,CapitalR,""), "")</f>
        <v>-166794.69728302315</v>
      </c>
      <c r="E489" s="11">
        <f>IFERROR(IF(PrestamoNo*PrestamoSi,PagoMensual,0), 0)</f>
        <v>184.1652205526635</v>
      </c>
      <c r="F489" s="11">
        <f>IFERROR(IF(PrestamoNo*PrestamoSi,PrincipalR,0), 0)</f>
        <v>0</v>
      </c>
      <c r="G489" s="11">
        <f>IFERROR(IF(PrestamoNo*PrestamoSi,Amortizacion,0), 0)</f>
        <v>0</v>
      </c>
      <c r="H489" s="12">
        <f>IFERROR(IF(PrestamoNo*PrestamoSi,SUM(INDEX(Table1[Interés],1,1):Table1[[#This Row],[Interés]]),0), 0)</f>
        <v>1049.9132331598105</v>
      </c>
      <c r="I489" s="11">
        <f>IFERROR(IF(PrestamoNo*PrestamoSi,SaldoR,0), 0)</f>
        <v>-167534.84482785259</v>
      </c>
    </row>
    <row r="490" spans="2:9" ht="16.2" customHeight="1">
      <c r="B490" s="9" t="str">
        <f>IFERROR(IF(AND(PrestamoNo*PrestamoSi,NPagos&gt;=FilaPago),FilaPago,""), "")</f>
        <v/>
      </c>
      <c r="C490" s="10">
        <f>IFERROR(IF(PrestamoNo*PrestamoSi,FechaPago,FechaInicial), FechaInicial)</f>
        <v>60665</v>
      </c>
      <c r="D490" s="11">
        <f>IFERROR(IF(PrestamoNo*PrestamoSi,CapitalR,""), "")</f>
        <v>-167534.84482785259</v>
      </c>
      <c r="E490" s="11">
        <f>IFERROR(IF(PrestamoNo*PrestamoSi,PagoMensual,0), 0)</f>
        <v>184.1652205526635</v>
      </c>
      <c r="F490" s="11">
        <f>IFERROR(IF(PrestamoNo*PrestamoSi,PrincipalR,0), 0)</f>
        <v>0</v>
      </c>
      <c r="G490" s="11">
        <f>IFERROR(IF(PrestamoNo*PrestamoSi,Amortizacion,0), 0)</f>
        <v>0</v>
      </c>
      <c r="H490" s="12">
        <f>IFERROR(IF(PrestamoNo*PrestamoSi,SUM(INDEX(Table1[Interés],1,1):Table1[[#This Row],[Interés]]),0), 0)</f>
        <v>1049.9132331598105</v>
      </c>
      <c r="I490" s="11">
        <f>IFERROR(IF(PrestamoNo*PrestamoSi,SaldoR,0), 0)</f>
        <v>-168277.45953116484</v>
      </c>
    </row>
    <row r="491" spans="2:9" ht="16.2" customHeight="1">
      <c r="B491" s="9" t="str">
        <f>IFERROR(IF(AND(PrestamoNo*PrestamoSi,NPagos&gt;=FilaPago),FilaPago,""), "")</f>
        <v/>
      </c>
      <c r="C491" s="10">
        <f>IFERROR(IF(PrestamoNo*PrestamoSi,FechaPago,FechaInicial), FechaInicial)</f>
        <v>60693</v>
      </c>
      <c r="D491" s="11">
        <f>IFERROR(IF(PrestamoNo*PrestamoSi,CapitalR,""), "")</f>
        <v>-168277.45953116484</v>
      </c>
      <c r="E491" s="11">
        <f>IFERROR(IF(PrestamoNo*PrestamoSi,PagoMensual,0), 0)</f>
        <v>184.1652205526635</v>
      </c>
      <c r="F491" s="11">
        <f>IFERROR(IF(PrestamoNo*PrestamoSi,PrincipalR,0), 0)</f>
        <v>0</v>
      </c>
      <c r="G491" s="11">
        <f>IFERROR(IF(PrestamoNo*PrestamoSi,Amortizacion,0), 0)</f>
        <v>0</v>
      </c>
      <c r="H491" s="12">
        <f>IFERROR(IF(PrestamoNo*PrestamoSi,SUM(INDEX(Table1[Interés],1,1):Table1[[#This Row],[Interés]]),0), 0)</f>
        <v>1049.9132331598105</v>
      </c>
      <c r="I491" s="11">
        <f>IFERROR(IF(PrestamoNo*PrestamoSi,SaldoR,0), 0)</f>
        <v>-169022.54961682137</v>
      </c>
    </row>
    <row r="492" spans="2:9" ht="16.2" customHeight="1">
      <c r="B492" s="9" t="str">
        <f>IFERROR(IF(AND(PrestamoNo*PrestamoSi,NPagos&gt;=FilaPago),FilaPago,""), "")</f>
        <v/>
      </c>
      <c r="C492" s="10">
        <f>IFERROR(IF(PrestamoNo*PrestamoSi,FechaPago,FechaInicial), FechaInicial)</f>
        <v>60724</v>
      </c>
      <c r="D492" s="11">
        <f>IFERROR(IF(PrestamoNo*PrestamoSi,CapitalR,""), "")</f>
        <v>-169022.54961682137</v>
      </c>
      <c r="E492" s="11">
        <f>IFERROR(IF(PrestamoNo*PrestamoSi,PagoMensual,0), 0)</f>
        <v>184.1652205526635</v>
      </c>
      <c r="F492" s="11">
        <f>IFERROR(IF(PrestamoNo*PrestamoSi,PrincipalR,0), 0)</f>
        <v>0</v>
      </c>
      <c r="G492" s="11">
        <f>IFERROR(IF(PrestamoNo*PrestamoSi,Amortizacion,0), 0)</f>
        <v>0</v>
      </c>
      <c r="H492" s="12">
        <f>IFERROR(IF(PrestamoNo*PrestamoSi,SUM(INDEX(Table1[Interés],1,1):Table1[[#This Row],[Interés]]),0), 0)</f>
        <v>1049.9132331598105</v>
      </c>
      <c r="I492" s="11">
        <f>IFERROR(IF(PrestamoNo*PrestamoSi,SaldoR,0), 0)</f>
        <v>-169770.12333609682</v>
      </c>
    </row>
    <row r="493" spans="2:9" ht="16.2" customHeight="1">
      <c r="B493" s="9" t="str">
        <f>IFERROR(IF(AND(PrestamoNo*PrestamoSi,NPagos&gt;=FilaPago),FilaPago,""), "")</f>
        <v/>
      </c>
      <c r="C493" s="10">
        <f>IFERROR(IF(PrestamoNo*PrestamoSi,FechaPago,FechaInicial), FechaInicial)</f>
        <v>60754</v>
      </c>
      <c r="D493" s="11">
        <f>IFERROR(IF(PrestamoNo*PrestamoSi,CapitalR,""), "")</f>
        <v>-169770.12333609682</v>
      </c>
      <c r="E493" s="11">
        <f>IFERROR(IF(PrestamoNo*PrestamoSi,PagoMensual,0), 0)</f>
        <v>184.1652205526635</v>
      </c>
      <c r="F493" s="11">
        <f>IFERROR(IF(PrestamoNo*PrestamoSi,PrincipalR,0), 0)</f>
        <v>0</v>
      </c>
      <c r="G493" s="11">
        <f>IFERROR(IF(PrestamoNo*PrestamoSi,Amortizacion,0), 0)</f>
        <v>0</v>
      </c>
      <c r="H493" s="12">
        <f>IFERROR(IF(PrestamoNo*PrestamoSi,SUM(INDEX(Table1[Interés],1,1):Table1[[#This Row],[Interés]]),0), 0)</f>
        <v>1049.9132331598105</v>
      </c>
      <c r="I493" s="11">
        <f>IFERROR(IF(PrestamoNo*PrestamoSi,SaldoR,0), 0)</f>
        <v>-170520.18896776988</v>
      </c>
    </row>
    <row r="494" spans="2:9" ht="16.2" customHeight="1">
      <c r="B494" s="9" t="str">
        <f>IFERROR(IF(AND(PrestamoNo*PrestamoSi,NPagos&gt;=FilaPago),FilaPago,""), "")</f>
        <v/>
      </c>
      <c r="C494" s="10">
        <f>IFERROR(IF(PrestamoNo*PrestamoSi,FechaPago,FechaInicial), FechaInicial)</f>
        <v>60785</v>
      </c>
      <c r="D494" s="11">
        <f>IFERROR(IF(PrestamoNo*PrestamoSi,CapitalR,""), "")</f>
        <v>-170520.18896776988</v>
      </c>
      <c r="E494" s="11">
        <f>IFERROR(IF(PrestamoNo*PrestamoSi,PagoMensual,0), 0)</f>
        <v>184.1652205526635</v>
      </c>
      <c r="F494" s="11">
        <f>IFERROR(IF(PrestamoNo*PrestamoSi,PrincipalR,0), 0)</f>
        <v>0</v>
      </c>
      <c r="G494" s="11">
        <f>IFERROR(IF(PrestamoNo*PrestamoSi,Amortizacion,0), 0)</f>
        <v>0</v>
      </c>
      <c r="H494" s="12">
        <f>IFERROR(IF(PrestamoNo*PrestamoSi,SUM(INDEX(Table1[Interés],1,1):Table1[[#This Row],[Interés]]),0), 0)</f>
        <v>1049.9132331598105</v>
      </c>
      <c r="I494" s="11">
        <f>IFERROR(IF(PrestamoNo*PrestamoSi,SaldoR,0), 0)</f>
        <v>-171272.75481821506</v>
      </c>
    </row>
    <row r="495" spans="2:9" ht="16.2" customHeight="1">
      <c r="B495" s="9" t="str">
        <f>IFERROR(IF(AND(PrestamoNo*PrestamoSi,NPagos&gt;=FilaPago),FilaPago,""), "")</f>
        <v/>
      </c>
      <c r="C495" s="10">
        <f>IFERROR(IF(PrestamoNo*PrestamoSi,FechaPago,FechaInicial), FechaInicial)</f>
        <v>60815</v>
      </c>
      <c r="D495" s="11">
        <f>IFERROR(IF(PrestamoNo*PrestamoSi,CapitalR,""), "")</f>
        <v>-171272.75481821506</v>
      </c>
      <c r="E495" s="11">
        <f>IFERROR(IF(PrestamoNo*PrestamoSi,PagoMensual,0), 0)</f>
        <v>184.1652205526635</v>
      </c>
      <c r="F495" s="11">
        <f>IFERROR(IF(PrestamoNo*PrestamoSi,PrincipalR,0), 0)</f>
        <v>0</v>
      </c>
      <c r="G495" s="11">
        <f>IFERROR(IF(PrestamoNo*PrestamoSi,Amortizacion,0), 0)</f>
        <v>0</v>
      </c>
      <c r="H495" s="12">
        <f>IFERROR(IF(PrestamoNo*PrestamoSi,SUM(INDEX(Table1[Interés],1,1):Table1[[#This Row],[Interés]]),0), 0)</f>
        <v>1049.9132331598105</v>
      </c>
      <c r="I495" s="11">
        <f>IFERROR(IF(PrestamoNo*PrestamoSi,SaldoR,0), 0)</f>
        <v>-172027.82922149508</v>
      </c>
    </row>
    <row r="496" spans="2:9" ht="16.2" customHeight="1">
      <c r="B496" s="9" t="str">
        <f>IFERROR(IF(AND(PrestamoNo*PrestamoSi,NPagos&gt;=FilaPago),FilaPago,""), "")</f>
        <v/>
      </c>
      <c r="C496" s="10">
        <f>IFERROR(IF(PrestamoNo*PrestamoSi,FechaPago,FechaInicial), FechaInicial)</f>
        <v>60846</v>
      </c>
      <c r="D496" s="11">
        <f>IFERROR(IF(PrestamoNo*PrestamoSi,CapitalR,""), "")</f>
        <v>-172027.82922149508</v>
      </c>
      <c r="E496" s="11">
        <f>IFERROR(IF(PrestamoNo*PrestamoSi,PagoMensual,0), 0)</f>
        <v>184.1652205526635</v>
      </c>
      <c r="F496" s="11">
        <f>IFERROR(IF(PrestamoNo*PrestamoSi,PrincipalR,0), 0)</f>
        <v>0</v>
      </c>
      <c r="G496" s="11">
        <f>IFERROR(IF(PrestamoNo*PrestamoSi,Amortizacion,0), 0)</f>
        <v>0</v>
      </c>
      <c r="H496" s="12">
        <f>IFERROR(IF(PrestamoNo*PrestamoSi,SUM(INDEX(Table1[Interés],1,1):Table1[[#This Row],[Interés]]),0), 0)</f>
        <v>1049.9132331598105</v>
      </c>
      <c r="I496" s="11">
        <f>IFERROR(IF(PrestamoNo*PrestamoSi,SaldoR,0), 0)</f>
        <v>-172785.42053945287</v>
      </c>
    </row>
    <row r="497" spans="2:9" ht="16.2" customHeight="1">
      <c r="B497" s="9" t="str">
        <f>IFERROR(IF(AND(PrestamoNo*PrestamoSi,NPagos&gt;=FilaPago),FilaPago,""), "")</f>
        <v/>
      </c>
      <c r="C497" s="10">
        <f>IFERROR(IF(PrestamoNo*PrestamoSi,FechaPago,FechaInicial), FechaInicial)</f>
        <v>60877</v>
      </c>
      <c r="D497" s="11">
        <f>IFERROR(IF(PrestamoNo*PrestamoSi,CapitalR,""), "")</f>
        <v>-172785.42053945287</v>
      </c>
      <c r="E497" s="11">
        <f>IFERROR(IF(PrestamoNo*PrestamoSi,PagoMensual,0), 0)</f>
        <v>184.1652205526635</v>
      </c>
      <c r="F497" s="11">
        <f>IFERROR(IF(PrestamoNo*PrestamoSi,PrincipalR,0), 0)</f>
        <v>0</v>
      </c>
      <c r="G497" s="11">
        <f>IFERROR(IF(PrestamoNo*PrestamoSi,Amortizacion,0), 0)</f>
        <v>0</v>
      </c>
      <c r="H497" s="12">
        <f>IFERROR(IF(PrestamoNo*PrestamoSi,SUM(INDEX(Table1[Interés],1,1):Table1[[#This Row],[Interés]]),0), 0)</f>
        <v>1049.9132331598105</v>
      </c>
      <c r="I497" s="11">
        <f>IFERROR(IF(PrestamoNo*PrestamoSi,SaldoR,0), 0)</f>
        <v>-173545.53716180366</v>
      </c>
    </row>
    <row r="498" spans="2:9" ht="16.2" customHeight="1">
      <c r="B498" s="9" t="str">
        <f>IFERROR(IF(AND(PrestamoNo*PrestamoSi,NPagos&gt;=FilaPago),FilaPago,""), "")</f>
        <v/>
      </c>
      <c r="C498" s="10">
        <f>IFERROR(IF(PrestamoNo*PrestamoSi,FechaPago,FechaInicial), FechaInicial)</f>
        <v>60907</v>
      </c>
      <c r="D498" s="11">
        <f>IFERROR(IF(PrestamoNo*PrestamoSi,CapitalR,""), "")</f>
        <v>-173545.53716180366</v>
      </c>
      <c r="E498" s="11">
        <f>IFERROR(IF(PrestamoNo*PrestamoSi,PagoMensual,0), 0)</f>
        <v>184.1652205526635</v>
      </c>
      <c r="F498" s="11">
        <f>IFERROR(IF(PrestamoNo*PrestamoSi,PrincipalR,0), 0)</f>
        <v>0</v>
      </c>
      <c r="G498" s="11">
        <f>IFERROR(IF(PrestamoNo*PrestamoSi,Amortizacion,0), 0)</f>
        <v>0</v>
      </c>
      <c r="H498" s="12">
        <f>IFERROR(IF(PrestamoNo*PrestamoSi,SUM(INDEX(Table1[Interés],1,1):Table1[[#This Row],[Interés]]),0), 0)</f>
        <v>1049.9132331598105</v>
      </c>
      <c r="I498" s="11">
        <f>IFERROR(IF(PrestamoNo*PrestamoSi,SaldoR,0), 0)</f>
        <v>-174308.18750622901</v>
      </c>
    </row>
    <row r="499" spans="2:9" ht="16.2" customHeight="1">
      <c r="B499" s="9" t="str">
        <f>IFERROR(IF(AND(PrestamoNo*PrestamoSi,NPagos&gt;=FilaPago),FilaPago,""), "")</f>
        <v/>
      </c>
      <c r="C499" s="10">
        <f>IFERROR(IF(PrestamoNo*PrestamoSi,FechaPago,FechaInicial), FechaInicial)</f>
        <v>60938</v>
      </c>
      <c r="D499" s="11">
        <f>IFERROR(IF(PrestamoNo*PrestamoSi,CapitalR,""), "")</f>
        <v>-174308.18750622901</v>
      </c>
      <c r="E499" s="11">
        <f>IFERROR(IF(PrestamoNo*PrestamoSi,PagoMensual,0), 0)</f>
        <v>184.1652205526635</v>
      </c>
      <c r="F499" s="11">
        <f>IFERROR(IF(PrestamoNo*PrestamoSi,PrincipalR,0), 0)</f>
        <v>0</v>
      </c>
      <c r="G499" s="11">
        <f>IFERROR(IF(PrestamoNo*PrestamoSi,Amortizacion,0), 0)</f>
        <v>0</v>
      </c>
      <c r="H499" s="12">
        <f>IFERROR(IF(PrestamoNo*PrestamoSi,SUM(INDEX(Table1[Interés],1,1):Table1[[#This Row],[Interés]]),0), 0)</f>
        <v>1049.9132331598105</v>
      </c>
      <c r="I499" s="11">
        <f>IFERROR(IF(PrestamoNo*PrestamoSi,SaldoR,0), 0)</f>
        <v>-175073.38001846912</v>
      </c>
    </row>
    <row r="500" spans="2:9" ht="16.2" customHeight="1">
      <c r="B500" s="9" t="str">
        <f>IFERROR(IF(AND(PrestamoNo*PrestamoSi,NPagos&gt;=FilaPago),FilaPago,""), "")</f>
        <v/>
      </c>
      <c r="C500" s="10">
        <f>IFERROR(IF(PrestamoNo*PrestamoSi,FechaPago,FechaInicial), FechaInicial)</f>
        <v>60968</v>
      </c>
      <c r="D500" s="11">
        <f>IFERROR(IF(PrestamoNo*PrestamoSi,CapitalR,""), "")</f>
        <v>-175073.38001846912</v>
      </c>
      <c r="E500" s="11">
        <f>IFERROR(IF(PrestamoNo*PrestamoSi,PagoMensual,0), 0)</f>
        <v>184.1652205526635</v>
      </c>
      <c r="F500" s="11">
        <f>IFERROR(IF(PrestamoNo*PrestamoSi,PrincipalR,0), 0)</f>
        <v>0</v>
      </c>
      <c r="G500" s="11">
        <f>IFERROR(IF(PrestamoNo*PrestamoSi,Amortizacion,0), 0)</f>
        <v>0</v>
      </c>
      <c r="H500" s="12">
        <f>IFERROR(IF(PrestamoNo*PrestamoSi,SUM(INDEX(Table1[Interés],1,1):Table1[[#This Row],[Interés]]),0), 0)</f>
        <v>1049.9132331598105</v>
      </c>
      <c r="I500" s="11">
        <f>IFERROR(IF(PrestamoNo*PrestamoSi,SaldoR,0), 0)</f>
        <v>-175841.12317241673</v>
      </c>
    </row>
    <row r="501" spans="2:9" ht="16.2" customHeight="1">
      <c r="B501" s="9" t="str">
        <f>IFERROR(IF(AND(PrestamoNo*PrestamoSi,NPagos&gt;=FilaPago),FilaPago,""), "")</f>
        <v/>
      </c>
      <c r="C501" s="10">
        <f>IFERROR(IF(PrestamoNo*PrestamoSi,FechaPago,FechaInicial), FechaInicial)</f>
        <v>60999</v>
      </c>
      <c r="D501" s="11">
        <f>IFERROR(IF(PrestamoNo*PrestamoSi,CapitalR,""), "")</f>
        <v>-175841.12317241673</v>
      </c>
      <c r="E501" s="11">
        <f>IFERROR(IF(PrestamoNo*PrestamoSi,PagoMensual,0), 0)</f>
        <v>184.1652205526635</v>
      </c>
      <c r="F501" s="11">
        <f>IFERROR(IF(PrestamoNo*PrestamoSi,PrincipalR,0), 0)</f>
        <v>0</v>
      </c>
      <c r="G501" s="11">
        <f>IFERROR(IF(PrestamoNo*PrestamoSi,Amortizacion,0), 0)</f>
        <v>0</v>
      </c>
      <c r="H501" s="12">
        <f>IFERROR(IF(PrestamoNo*PrestamoSi,SUM(INDEX(Table1[Interés],1,1):Table1[[#This Row],[Interés]]),0), 0)</f>
        <v>1049.9132331598105</v>
      </c>
      <c r="I501" s="11">
        <f>IFERROR(IF(PrestamoNo*PrestamoSi,SaldoR,0), 0)</f>
        <v>-176611.42547021079</v>
      </c>
    </row>
    <row r="502" spans="2:9" ht="16.2" customHeight="1">
      <c r="B502" s="9" t="str">
        <f>IFERROR(IF(AND(PrestamoNo*PrestamoSi,NPagos&gt;=FilaPago),FilaPago,""), "")</f>
        <v/>
      </c>
      <c r="C502" s="10">
        <f>IFERROR(IF(PrestamoNo*PrestamoSi,FechaPago,FechaInicial), FechaInicial)</f>
        <v>61030</v>
      </c>
      <c r="D502" s="11">
        <f>IFERROR(IF(PrestamoNo*PrestamoSi,CapitalR,""), "")</f>
        <v>-176611.42547021079</v>
      </c>
      <c r="E502" s="11">
        <f>IFERROR(IF(PrestamoNo*PrestamoSi,PagoMensual,0), 0)</f>
        <v>184.1652205526635</v>
      </c>
      <c r="F502" s="11">
        <f>IFERROR(IF(PrestamoNo*PrestamoSi,PrincipalR,0), 0)</f>
        <v>0</v>
      </c>
      <c r="G502" s="11">
        <f>IFERROR(IF(PrestamoNo*PrestamoSi,Amortizacion,0), 0)</f>
        <v>0</v>
      </c>
      <c r="H502" s="12">
        <f>IFERROR(IF(PrestamoNo*PrestamoSi,SUM(INDEX(Table1[Interés],1,1):Table1[[#This Row],[Interés]]),0), 0)</f>
        <v>1049.9132331598105</v>
      </c>
      <c r="I502" s="11">
        <f>IFERROR(IF(PrestamoNo*PrestamoSi,SaldoR,0), 0)</f>
        <v>-177384.29544233088</v>
      </c>
    </row>
    <row r="503" spans="2:9" ht="16.2" customHeight="1">
      <c r="B503" s="9" t="str">
        <f>IFERROR(IF(AND(PrestamoNo*PrestamoSi,NPagos&gt;=FilaPago),FilaPago,""), "")</f>
        <v/>
      </c>
      <c r="C503" s="10">
        <f>IFERROR(IF(PrestamoNo*PrestamoSi,FechaPago,FechaInicial), FechaInicial)</f>
        <v>61058</v>
      </c>
      <c r="D503" s="11">
        <f>IFERROR(IF(PrestamoNo*PrestamoSi,CapitalR,""), "")</f>
        <v>-177384.29544233088</v>
      </c>
      <c r="E503" s="11">
        <f>IFERROR(IF(PrestamoNo*PrestamoSi,PagoMensual,0), 0)</f>
        <v>184.1652205526635</v>
      </c>
      <c r="F503" s="11">
        <f>IFERROR(IF(PrestamoNo*PrestamoSi,PrincipalR,0), 0)</f>
        <v>0</v>
      </c>
      <c r="G503" s="11">
        <f>IFERROR(IF(PrestamoNo*PrestamoSi,Amortizacion,0), 0)</f>
        <v>0</v>
      </c>
      <c r="H503" s="12">
        <f>IFERROR(IF(PrestamoNo*PrestamoSi,SUM(INDEX(Table1[Interés],1,1):Table1[[#This Row],[Interés]]),0), 0)</f>
        <v>1049.9132331598105</v>
      </c>
      <c r="I503" s="11">
        <f>IFERROR(IF(PrestamoNo*PrestamoSi,SaldoR,0), 0)</f>
        <v>-178159.74164769129</v>
      </c>
    </row>
    <row r="504" spans="2:9" ht="16.2" customHeight="1">
      <c r="B504" s="9" t="str">
        <f>IFERROR(IF(AND(PrestamoNo*PrestamoSi,NPagos&gt;=FilaPago),FilaPago,""), "")</f>
        <v/>
      </c>
      <c r="C504" s="10">
        <f>IFERROR(IF(PrestamoNo*PrestamoSi,FechaPago,FechaInicial), FechaInicial)</f>
        <v>61089</v>
      </c>
      <c r="D504" s="11">
        <f>IFERROR(IF(PrestamoNo*PrestamoSi,CapitalR,""), "")</f>
        <v>-178159.74164769129</v>
      </c>
      <c r="E504" s="11">
        <f>IFERROR(IF(PrestamoNo*PrestamoSi,PagoMensual,0), 0)</f>
        <v>184.1652205526635</v>
      </c>
      <c r="F504" s="11">
        <f>IFERROR(IF(PrestamoNo*PrestamoSi,PrincipalR,0), 0)</f>
        <v>0</v>
      </c>
      <c r="G504" s="11">
        <f>IFERROR(IF(PrestamoNo*PrestamoSi,Amortizacion,0), 0)</f>
        <v>0</v>
      </c>
      <c r="H504" s="12">
        <f>IFERROR(IF(PrestamoNo*PrestamoSi,SUM(INDEX(Table1[Interés],1,1):Table1[[#This Row],[Interés]]),0), 0)</f>
        <v>1049.9132331598105</v>
      </c>
      <c r="I504" s="11">
        <f>IFERROR(IF(PrestamoNo*PrestamoSi,SaldoR,0), 0)</f>
        <v>-178937.77267373636</v>
      </c>
    </row>
    <row r="505" spans="2:9" ht="16.2" customHeight="1">
      <c r="B505" s="9" t="str">
        <f>IFERROR(IF(AND(PrestamoNo*PrestamoSi,NPagos&gt;=FilaPago),FilaPago,""), "")</f>
        <v/>
      </c>
      <c r="C505" s="10">
        <f>IFERROR(IF(PrestamoNo*PrestamoSi,FechaPago,FechaInicial), FechaInicial)</f>
        <v>61119</v>
      </c>
      <c r="D505" s="11">
        <f>IFERROR(IF(PrestamoNo*PrestamoSi,CapitalR,""), "")</f>
        <v>-178937.77267373636</v>
      </c>
      <c r="E505" s="11">
        <f>IFERROR(IF(PrestamoNo*PrestamoSi,PagoMensual,0), 0)</f>
        <v>184.1652205526635</v>
      </c>
      <c r="F505" s="11">
        <f>IFERROR(IF(PrestamoNo*PrestamoSi,PrincipalR,0), 0)</f>
        <v>0</v>
      </c>
      <c r="G505" s="11">
        <f>IFERROR(IF(PrestamoNo*PrestamoSi,Amortizacion,0), 0)</f>
        <v>0</v>
      </c>
      <c r="H505" s="12">
        <f>IFERROR(IF(PrestamoNo*PrestamoSi,SUM(INDEX(Table1[Interés],1,1):Table1[[#This Row],[Interés]]),0), 0)</f>
        <v>1049.9132331598105</v>
      </c>
      <c r="I505" s="11">
        <f>IFERROR(IF(PrestamoNo*PrestamoSi,SaldoR,0), 0)</f>
        <v>-179718.3971365348</v>
      </c>
    </row>
    <row r="506" spans="2:9" ht="16.2" customHeight="1">
      <c r="B506" s="9" t="str">
        <f>IFERROR(IF(AND(PrestamoNo*PrestamoSi,NPagos&gt;=FilaPago),FilaPago,""), "")</f>
        <v/>
      </c>
      <c r="C506" s="10">
        <f>IFERROR(IF(PrestamoNo*PrestamoSi,FechaPago,FechaInicial), FechaInicial)</f>
        <v>61150</v>
      </c>
      <c r="D506" s="11">
        <f>IFERROR(IF(PrestamoNo*PrestamoSi,CapitalR,""), "")</f>
        <v>-179718.3971365348</v>
      </c>
      <c r="E506" s="11">
        <f>IFERROR(IF(PrestamoNo*PrestamoSi,PagoMensual,0), 0)</f>
        <v>184.1652205526635</v>
      </c>
      <c r="F506" s="11">
        <f>IFERROR(IF(PrestamoNo*PrestamoSi,PrincipalR,0), 0)</f>
        <v>0</v>
      </c>
      <c r="G506" s="11">
        <f>IFERROR(IF(PrestamoNo*PrestamoSi,Amortizacion,0), 0)</f>
        <v>0</v>
      </c>
      <c r="H506" s="12">
        <f>IFERROR(IF(PrestamoNo*PrestamoSi,SUM(INDEX(Table1[Interés],1,1):Table1[[#This Row],[Interés]]),0), 0)</f>
        <v>1049.9132331598105</v>
      </c>
      <c r="I506" s="11">
        <f>IFERROR(IF(PrestamoNo*PrestamoSi,SaldoR,0), 0)</f>
        <v>-180501.62368087587</v>
      </c>
    </row>
    <row r="507" spans="2:9" ht="16.2" customHeight="1">
      <c r="B507" s="9" t="str">
        <f>IFERROR(IF(AND(PrestamoNo*PrestamoSi,NPagos&gt;=FilaPago),FilaPago,""), "")</f>
        <v/>
      </c>
      <c r="C507" s="10">
        <f>IFERROR(IF(PrestamoNo*PrestamoSi,FechaPago,FechaInicial), FechaInicial)</f>
        <v>61180</v>
      </c>
      <c r="D507" s="11">
        <f>IFERROR(IF(PrestamoNo*PrestamoSi,CapitalR,""), "")</f>
        <v>-180501.62368087587</v>
      </c>
      <c r="E507" s="11">
        <f>IFERROR(IF(PrestamoNo*PrestamoSi,PagoMensual,0), 0)</f>
        <v>184.1652205526635</v>
      </c>
      <c r="F507" s="11">
        <f>IFERROR(IF(PrestamoNo*PrestamoSi,PrincipalR,0), 0)</f>
        <v>0</v>
      </c>
      <c r="G507" s="11">
        <f>IFERROR(IF(PrestamoNo*PrestamoSi,Amortizacion,0), 0)</f>
        <v>0</v>
      </c>
      <c r="H507" s="12">
        <f>IFERROR(IF(PrestamoNo*PrestamoSi,SUM(INDEX(Table1[Interés],1,1):Table1[[#This Row],[Interés]]),0), 0)</f>
        <v>1049.9132331598105</v>
      </c>
      <c r="I507" s="11">
        <f>IFERROR(IF(PrestamoNo*PrestamoSi,SaldoR,0), 0)</f>
        <v>-181287.46098036488</v>
      </c>
    </row>
    <row r="508" spans="2:9" ht="16.2" customHeight="1">
      <c r="B508" s="9" t="str">
        <f>IFERROR(IF(AND(PrestamoNo*PrestamoSi,NPagos&gt;=FilaPago),FilaPago,""), "")</f>
        <v/>
      </c>
      <c r="C508" s="10">
        <f>IFERROR(IF(PrestamoNo*PrestamoSi,FechaPago,FechaInicial), FechaInicial)</f>
        <v>61211</v>
      </c>
      <c r="D508" s="11">
        <f>IFERROR(IF(PrestamoNo*PrestamoSi,CapitalR,""), "")</f>
        <v>-181287.46098036488</v>
      </c>
      <c r="E508" s="11">
        <f>IFERROR(IF(PrestamoNo*PrestamoSi,PagoMensual,0), 0)</f>
        <v>184.1652205526635</v>
      </c>
      <c r="F508" s="11">
        <f>IFERROR(IF(PrestamoNo*PrestamoSi,PrincipalR,0), 0)</f>
        <v>0</v>
      </c>
      <c r="G508" s="11">
        <f>IFERROR(IF(PrestamoNo*PrestamoSi,Amortizacion,0), 0)</f>
        <v>0</v>
      </c>
      <c r="H508" s="12">
        <f>IFERROR(IF(PrestamoNo*PrestamoSi,SUM(INDEX(Table1[Interés],1,1):Table1[[#This Row],[Interés]]),0), 0)</f>
        <v>1049.9132331598105</v>
      </c>
      <c r="I508" s="11">
        <f>IFERROR(IF(PrestamoNo*PrestamoSi,SaldoR,0), 0)</f>
        <v>-182075.91773751873</v>
      </c>
    </row>
    <row r="509" spans="2:9" ht="16.2" customHeight="1">
      <c r="B509" s="9" t="str">
        <f>IFERROR(IF(AND(PrestamoNo*PrestamoSi,NPagos&gt;=FilaPago),FilaPago,""), "")</f>
        <v/>
      </c>
      <c r="C509" s="10">
        <f>IFERROR(IF(PrestamoNo*PrestamoSi,FechaPago,FechaInicial), FechaInicial)</f>
        <v>61242</v>
      </c>
      <c r="D509" s="11">
        <f>IFERROR(IF(PrestamoNo*PrestamoSi,CapitalR,""), "")</f>
        <v>-182075.91773751873</v>
      </c>
      <c r="E509" s="11">
        <f>IFERROR(IF(PrestamoNo*PrestamoSi,PagoMensual,0), 0)</f>
        <v>184.1652205526635</v>
      </c>
      <c r="F509" s="11">
        <f>IFERROR(IF(PrestamoNo*PrestamoSi,PrincipalR,0), 0)</f>
        <v>0</v>
      </c>
      <c r="G509" s="11">
        <f>IFERROR(IF(PrestamoNo*PrestamoSi,Amortizacion,0), 0)</f>
        <v>0</v>
      </c>
      <c r="H509" s="12">
        <f>IFERROR(IF(PrestamoNo*PrestamoSi,SUM(INDEX(Table1[Interés],1,1):Table1[[#This Row],[Interés]]),0), 0)</f>
        <v>1049.9132331598105</v>
      </c>
      <c r="I509" s="11">
        <f>IFERROR(IF(PrestamoNo*PrestamoSi,SaldoR,0), 0)</f>
        <v>-182867.00268386316</v>
      </c>
    </row>
    <row r="510" spans="2:9" ht="16.2" customHeight="1">
      <c r="B510" s="9" t="str">
        <f>IFERROR(IF(AND(PrestamoNo*PrestamoSi,NPagos&gt;=FilaPago),FilaPago,""), "")</f>
        <v/>
      </c>
      <c r="C510" s="10">
        <f>IFERROR(IF(PrestamoNo*PrestamoSi,FechaPago,FechaInicial), FechaInicial)</f>
        <v>61272</v>
      </c>
      <c r="D510" s="11">
        <f>IFERROR(IF(PrestamoNo*PrestamoSi,CapitalR,""), "")</f>
        <v>-182867.00268386316</v>
      </c>
      <c r="E510" s="11">
        <f>IFERROR(IF(PrestamoNo*PrestamoSi,PagoMensual,0), 0)</f>
        <v>184.1652205526635</v>
      </c>
      <c r="F510" s="11">
        <f>IFERROR(IF(PrestamoNo*PrestamoSi,PrincipalR,0), 0)</f>
        <v>0</v>
      </c>
      <c r="G510" s="11">
        <f>IFERROR(IF(PrestamoNo*PrestamoSi,Amortizacion,0), 0)</f>
        <v>0</v>
      </c>
      <c r="H510" s="12">
        <f>IFERROR(IF(PrestamoNo*PrestamoSi,SUM(INDEX(Table1[Interés],1,1):Table1[[#This Row],[Interés]]),0), 0)</f>
        <v>1049.9132331598105</v>
      </c>
      <c r="I510" s="11">
        <f>IFERROR(IF(PrestamoNo*PrestamoSi,SaldoR,0), 0)</f>
        <v>-183660.72458002871</v>
      </c>
    </row>
    <row r="511" spans="2:9" ht="16.2" customHeight="1">
      <c r="B511" s="9" t="str">
        <f>IFERROR(IF(AND(PrestamoNo*PrestamoSi,NPagos&gt;=FilaPago),FilaPago,""), "")</f>
        <v/>
      </c>
      <c r="C511" s="10">
        <f>IFERROR(IF(PrestamoNo*PrestamoSi,FechaPago,FechaInicial), FechaInicial)</f>
        <v>61303</v>
      </c>
      <c r="D511" s="11">
        <f>IFERROR(IF(PrestamoNo*PrestamoSi,CapitalR,""), "")</f>
        <v>-183660.72458002871</v>
      </c>
      <c r="E511" s="11">
        <f>IFERROR(IF(PrestamoNo*PrestamoSi,PagoMensual,0), 0)</f>
        <v>184.1652205526635</v>
      </c>
      <c r="F511" s="11">
        <f>IFERROR(IF(PrestamoNo*PrestamoSi,PrincipalR,0), 0)</f>
        <v>0</v>
      </c>
      <c r="G511" s="11">
        <f>IFERROR(IF(PrestamoNo*PrestamoSi,Amortizacion,0), 0)</f>
        <v>0</v>
      </c>
      <c r="H511" s="12">
        <f>IFERROR(IF(PrestamoNo*PrestamoSi,SUM(INDEX(Table1[Interés],1,1):Table1[[#This Row],[Interés]]),0), 0)</f>
        <v>1049.9132331598105</v>
      </c>
      <c r="I511" s="11">
        <f>IFERROR(IF(PrestamoNo*PrestamoSi,SaldoR,0), 0)</f>
        <v>-184457.0922158481</v>
      </c>
    </row>
    <row r="512" spans="2:9" ht="16.2" customHeight="1">
      <c r="B512" s="9" t="str">
        <f>IFERROR(IF(AND(PrestamoNo*PrestamoSi,NPagos&gt;=FilaPago),FilaPago,""), "")</f>
        <v/>
      </c>
      <c r="C512" s="10">
        <f>IFERROR(IF(PrestamoNo*PrestamoSi,FechaPago,FechaInicial), FechaInicial)</f>
        <v>61333</v>
      </c>
      <c r="D512" s="11">
        <f>IFERROR(IF(PrestamoNo*PrestamoSi,CapitalR,""), "")</f>
        <v>-184457.0922158481</v>
      </c>
      <c r="E512" s="11">
        <f>IFERROR(IF(PrestamoNo*PrestamoSi,PagoMensual,0), 0)</f>
        <v>184.1652205526635</v>
      </c>
      <c r="F512" s="11">
        <f>IFERROR(IF(PrestamoNo*PrestamoSi,PrincipalR,0), 0)</f>
        <v>0</v>
      </c>
      <c r="G512" s="11">
        <f>IFERROR(IF(PrestamoNo*PrestamoSi,Amortizacion,0), 0)</f>
        <v>0</v>
      </c>
      <c r="H512" s="12">
        <f>IFERROR(IF(PrestamoNo*PrestamoSi,SUM(INDEX(Table1[Interés],1,1):Table1[[#This Row],[Interés]]),0), 0)</f>
        <v>1049.9132331598105</v>
      </c>
      <c r="I512" s="11">
        <f>IFERROR(IF(PrestamoNo*PrestamoSi,SaldoR,0), 0)</f>
        <v>-185256.11441045371</v>
      </c>
    </row>
    <row r="513" spans="2:9" ht="16.2" customHeight="1">
      <c r="B513" s="9" t="str">
        <f>IFERROR(IF(AND(PrestamoNo*PrestamoSi,NPagos&gt;=FilaPago),FilaPago,""), "")</f>
        <v/>
      </c>
      <c r="C513" s="10">
        <f>IFERROR(IF(PrestamoNo*PrestamoSi,FechaPago,FechaInicial), FechaInicial)</f>
        <v>61364</v>
      </c>
      <c r="D513" s="11">
        <f>IFERROR(IF(PrestamoNo*PrestamoSi,CapitalR,""), "")</f>
        <v>-185256.11441045371</v>
      </c>
      <c r="E513" s="11">
        <f>IFERROR(IF(PrestamoNo*PrestamoSi,PagoMensual,0), 0)</f>
        <v>184.1652205526635</v>
      </c>
      <c r="F513" s="11">
        <f>IFERROR(IF(PrestamoNo*PrestamoSi,PrincipalR,0), 0)</f>
        <v>0</v>
      </c>
      <c r="G513" s="11">
        <f>IFERROR(IF(PrestamoNo*PrestamoSi,Amortizacion,0), 0)</f>
        <v>0</v>
      </c>
      <c r="H513" s="12">
        <f>IFERROR(IF(PrestamoNo*PrestamoSi,SUM(INDEX(Table1[Interés],1,1):Table1[[#This Row],[Interés]]),0), 0)</f>
        <v>1049.9132331598105</v>
      </c>
      <c r="I513" s="11">
        <f>IFERROR(IF(PrestamoNo*PrestamoSi,SaldoR,0), 0)</f>
        <v>-186057.80001237453</v>
      </c>
    </row>
    <row r="514" spans="2:9" ht="16.2" customHeight="1">
      <c r="B514" s="9" t="str">
        <f>IFERROR(IF(AND(PrestamoNo*PrestamoSi,NPagos&gt;=FilaPago),FilaPago,""), "")</f>
        <v/>
      </c>
      <c r="C514" s="10">
        <f>IFERROR(IF(PrestamoNo*PrestamoSi,FechaPago,FechaInicial), FechaInicial)</f>
        <v>61395</v>
      </c>
      <c r="D514" s="11">
        <f>IFERROR(IF(PrestamoNo*PrestamoSi,CapitalR,""), "")</f>
        <v>-186057.80001237453</v>
      </c>
      <c r="E514" s="11">
        <f>IFERROR(IF(PrestamoNo*PrestamoSi,PagoMensual,0), 0)</f>
        <v>184.1652205526635</v>
      </c>
      <c r="F514" s="11">
        <f>IFERROR(IF(PrestamoNo*PrestamoSi,PrincipalR,0), 0)</f>
        <v>0</v>
      </c>
      <c r="G514" s="11">
        <f>IFERROR(IF(PrestamoNo*PrestamoSi,Amortizacion,0), 0)</f>
        <v>0</v>
      </c>
      <c r="H514" s="12">
        <f>IFERROR(IF(PrestamoNo*PrestamoSi,SUM(INDEX(Table1[Interés],1,1):Table1[[#This Row],[Interés]]),0), 0)</f>
        <v>1049.9132331598105</v>
      </c>
      <c r="I514" s="11">
        <f>IFERROR(IF(PrestamoNo*PrestamoSi,SaldoR,0), 0)</f>
        <v>-186862.15789963515</v>
      </c>
    </row>
    <row r="515" spans="2:9" ht="16.2" customHeight="1">
      <c r="B515" s="9" t="str">
        <f>IFERROR(IF(AND(PrestamoNo*PrestamoSi,NPagos&gt;=FilaPago),FilaPago,""), "")</f>
        <v/>
      </c>
      <c r="C515" s="10">
        <f>IFERROR(IF(PrestamoNo*PrestamoSi,FechaPago,FechaInicial), FechaInicial)</f>
        <v>61424</v>
      </c>
      <c r="D515" s="11">
        <f>IFERROR(IF(PrestamoNo*PrestamoSi,CapitalR,""), "")</f>
        <v>-186862.15789963515</v>
      </c>
      <c r="E515" s="11">
        <f>IFERROR(IF(PrestamoNo*PrestamoSi,PagoMensual,0), 0)</f>
        <v>184.1652205526635</v>
      </c>
      <c r="F515" s="11">
        <f>IFERROR(IF(PrestamoNo*PrestamoSi,PrincipalR,0), 0)</f>
        <v>0</v>
      </c>
      <c r="G515" s="11">
        <f>IFERROR(IF(PrestamoNo*PrestamoSi,Amortizacion,0), 0)</f>
        <v>0</v>
      </c>
      <c r="H515" s="12">
        <f>IFERROR(IF(PrestamoNo*PrestamoSi,SUM(INDEX(Table1[Interés],1,1):Table1[[#This Row],[Interés]]),0), 0)</f>
        <v>1049.9132331598105</v>
      </c>
      <c r="I515" s="11">
        <f>IFERROR(IF(PrestamoNo*PrestamoSi,SaldoR,0), 0)</f>
        <v>-187669.19697985327</v>
      </c>
    </row>
    <row r="516" spans="2:9" ht="16.2" customHeight="1">
      <c r="B516" s="9" t="str">
        <f>IFERROR(IF(AND(PrestamoNo*PrestamoSi,NPagos&gt;=FilaPago),FilaPago,""), "")</f>
        <v/>
      </c>
      <c r="C516" s="10">
        <f>IFERROR(IF(PrestamoNo*PrestamoSi,FechaPago,FechaInicial), FechaInicial)</f>
        <v>61455</v>
      </c>
      <c r="D516" s="11">
        <f>IFERROR(IF(PrestamoNo*PrestamoSi,CapitalR,""), "")</f>
        <v>-187669.19697985327</v>
      </c>
      <c r="E516" s="11">
        <f>IFERROR(IF(PrestamoNo*PrestamoSi,PagoMensual,0), 0)</f>
        <v>184.1652205526635</v>
      </c>
      <c r="F516" s="11">
        <f>IFERROR(IF(PrestamoNo*PrestamoSi,PrincipalR,0), 0)</f>
        <v>0</v>
      </c>
      <c r="G516" s="11">
        <f>IFERROR(IF(PrestamoNo*PrestamoSi,Amortizacion,0), 0)</f>
        <v>0</v>
      </c>
      <c r="H516" s="12">
        <f>IFERROR(IF(PrestamoNo*PrestamoSi,SUM(INDEX(Table1[Interés],1,1):Table1[[#This Row],[Interés]]),0), 0)</f>
        <v>1049.9132331598105</v>
      </c>
      <c r="I516" s="11">
        <f>IFERROR(IF(PrestamoNo*PrestamoSi,SaldoR,0), 0)</f>
        <v>-188478.92619033883</v>
      </c>
    </row>
    <row r="517" spans="2:9" ht="16.2" customHeight="1">
      <c r="B517" s="9" t="str">
        <f>IFERROR(IF(AND(PrestamoNo*PrestamoSi,NPagos&gt;=FilaPago),FilaPago,""), "")</f>
        <v/>
      </c>
      <c r="C517" s="10">
        <f>IFERROR(IF(PrestamoNo*PrestamoSi,FechaPago,FechaInicial), FechaInicial)</f>
        <v>61485</v>
      </c>
      <c r="D517" s="11">
        <f>IFERROR(IF(PrestamoNo*PrestamoSi,CapitalR,""), "")</f>
        <v>-188478.92619033883</v>
      </c>
      <c r="E517" s="11">
        <f>IFERROR(IF(PrestamoNo*PrestamoSi,PagoMensual,0), 0)</f>
        <v>184.1652205526635</v>
      </c>
      <c r="F517" s="11">
        <f>IFERROR(IF(PrestamoNo*PrestamoSi,PrincipalR,0), 0)</f>
        <v>0</v>
      </c>
      <c r="G517" s="11">
        <f>IFERROR(IF(PrestamoNo*PrestamoSi,Amortizacion,0), 0)</f>
        <v>0</v>
      </c>
      <c r="H517" s="12">
        <f>IFERROR(IF(PrestamoNo*PrestamoSi,SUM(INDEX(Table1[Interés],1,1):Table1[[#This Row],[Interés]]),0), 0)</f>
        <v>1049.9132331598105</v>
      </c>
      <c r="I517" s="11">
        <f>IFERROR(IF(PrestamoNo*PrestamoSi,SaldoR,0), 0)</f>
        <v>-189291.35449819261</v>
      </c>
    </row>
    <row r="518" spans="2:9" ht="16.2" customHeight="1">
      <c r="B518" s="9" t="str">
        <f>IFERROR(IF(AND(PrestamoNo*PrestamoSi,NPagos&gt;=FilaPago),FilaPago,""), "")</f>
        <v/>
      </c>
      <c r="C518" s="10">
        <f>IFERROR(IF(PrestamoNo*PrestamoSi,FechaPago,FechaInicial), FechaInicial)</f>
        <v>61516</v>
      </c>
      <c r="D518" s="11">
        <f>IFERROR(IF(PrestamoNo*PrestamoSi,CapitalR,""), "")</f>
        <v>-189291.35449819261</v>
      </c>
      <c r="E518" s="11">
        <f>IFERROR(IF(PrestamoNo*PrestamoSi,PagoMensual,0), 0)</f>
        <v>184.1652205526635</v>
      </c>
      <c r="F518" s="11">
        <f>IFERROR(IF(PrestamoNo*PrestamoSi,PrincipalR,0), 0)</f>
        <v>0</v>
      </c>
      <c r="G518" s="11">
        <f>IFERROR(IF(PrestamoNo*PrestamoSi,Amortizacion,0), 0)</f>
        <v>0</v>
      </c>
      <c r="H518" s="12">
        <f>IFERROR(IF(PrestamoNo*PrestamoSi,SUM(INDEX(Table1[Interés],1,1):Table1[[#This Row],[Interés]]),0), 0)</f>
        <v>1049.9132331598105</v>
      </c>
      <c r="I518" s="11">
        <f>IFERROR(IF(PrestamoNo*PrestamoSi,SaldoR,0), 0)</f>
        <v>-190106.49090040597</v>
      </c>
    </row>
    <row r="519" spans="2:9" ht="16.2" customHeight="1">
      <c r="B519" s="9" t="str">
        <f>IFERROR(IF(AND(PrestamoNo*PrestamoSi,NPagos&gt;=FilaPago),FilaPago,""), "")</f>
        <v/>
      </c>
      <c r="C519" s="10">
        <f>IFERROR(IF(PrestamoNo*PrestamoSi,FechaPago,FechaInicial), FechaInicial)</f>
        <v>61546</v>
      </c>
      <c r="D519" s="11">
        <f>IFERROR(IF(PrestamoNo*PrestamoSi,CapitalR,""), "")</f>
        <v>-190106.49090040597</v>
      </c>
      <c r="E519" s="11">
        <f>IFERROR(IF(PrestamoNo*PrestamoSi,PagoMensual,0), 0)</f>
        <v>184.1652205526635</v>
      </c>
      <c r="F519" s="11">
        <f>IFERROR(IF(PrestamoNo*PrestamoSi,PrincipalR,0), 0)</f>
        <v>0</v>
      </c>
      <c r="G519" s="11">
        <f>IFERROR(IF(PrestamoNo*PrestamoSi,Amortizacion,0), 0)</f>
        <v>0</v>
      </c>
      <c r="H519" s="12">
        <f>IFERROR(IF(PrestamoNo*PrestamoSi,SUM(INDEX(Table1[Interés],1,1):Table1[[#This Row],[Interés]]),0), 0)</f>
        <v>1049.9132331598105</v>
      </c>
      <c r="I519" s="11">
        <f>IFERROR(IF(PrestamoNo*PrestamoSi,SaldoR,0), 0)</f>
        <v>-190924.3444239599</v>
      </c>
    </row>
    <row r="520" spans="2:9" ht="16.2" customHeight="1">
      <c r="B520" s="9" t="str">
        <f>IFERROR(IF(AND(PrestamoNo*PrestamoSi,NPagos&gt;=FilaPago),FilaPago,""), "")</f>
        <v/>
      </c>
      <c r="C520" s="10">
        <f>IFERROR(IF(PrestamoNo*PrestamoSi,FechaPago,FechaInicial), FechaInicial)</f>
        <v>61577</v>
      </c>
      <c r="D520" s="11">
        <f>IFERROR(IF(PrestamoNo*PrestamoSi,CapitalR,""), "")</f>
        <v>-190924.3444239599</v>
      </c>
      <c r="E520" s="11">
        <f>IFERROR(IF(PrestamoNo*PrestamoSi,PagoMensual,0), 0)</f>
        <v>184.1652205526635</v>
      </c>
      <c r="F520" s="11">
        <f>IFERROR(IF(PrestamoNo*PrestamoSi,PrincipalR,0), 0)</f>
        <v>0</v>
      </c>
      <c r="G520" s="11">
        <f>IFERROR(IF(PrestamoNo*PrestamoSi,Amortizacion,0), 0)</f>
        <v>0</v>
      </c>
      <c r="H520" s="12">
        <f>IFERROR(IF(PrestamoNo*PrestamoSi,SUM(INDEX(Table1[Interés],1,1):Table1[[#This Row],[Interés]]),0), 0)</f>
        <v>1049.9132331598105</v>
      </c>
      <c r="I520" s="11">
        <f>IFERROR(IF(PrestamoNo*PrestamoSi,SaldoR,0), 0)</f>
        <v>-191744.92412592587</v>
      </c>
    </row>
    <row r="521" spans="2:9" ht="16.2" customHeight="1">
      <c r="B521" s="9" t="str">
        <f>IFERROR(IF(AND(PrestamoNo*PrestamoSi,NPagos&gt;=FilaPago),FilaPago,""), "")</f>
        <v/>
      </c>
      <c r="C521" s="10">
        <f>IFERROR(IF(PrestamoNo*PrestamoSi,FechaPago,FechaInicial), FechaInicial)</f>
        <v>61608</v>
      </c>
      <c r="D521" s="11">
        <f>IFERROR(IF(PrestamoNo*PrestamoSi,CapitalR,""), "")</f>
        <v>-191744.92412592587</v>
      </c>
      <c r="E521" s="11">
        <f>IFERROR(IF(PrestamoNo*PrestamoSi,PagoMensual,0), 0)</f>
        <v>184.1652205526635</v>
      </c>
      <c r="F521" s="11">
        <f>IFERROR(IF(PrestamoNo*PrestamoSi,PrincipalR,0), 0)</f>
        <v>0</v>
      </c>
      <c r="G521" s="11">
        <f>IFERROR(IF(PrestamoNo*PrestamoSi,Amortizacion,0), 0)</f>
        <v>0</v>
      </c>
      <c r="H521" s="12">
        <f>IFERROR(IF(PrestamoNo*PrestamoSi,SUM(INDEX(Table1[Interés],1,1):Table1[[#This Row],[Interés]]),0), 0)</f>
        <v>1049.9132331598105</v>
      </c>
      <c r="I521" s="11">
        <f>IFERROR(IF(PrestamoNo*PrestamoSi,SaldoR,0), 0)</f>
        <v>-192568.23909356503</v>
      </c>
    </row>
    <row r="522" spans="2:9" ht="16.2" customHeight="1">
      <c r="B522" s="9" t="str">
        <f>IFERROR(IF(AND(PrestamoNo*PrestamoSi,NPagos&gt;=FilaPago),FilaPago,""), "")</f>
        <v/>
      </c>
      <c r="C522" s="10">
        <f>IFERROR(IF(PrestamoNo*PrestamoSi,FechaPago,FechaInicial), FechaInicial)</f>
        <v>61638</v>
      </c>
      <c r="D522" s="11">
        <f>IFERROR(IF(PrestamoNo*PrestamoSi,CapitalR,""), "")</f>
        <v>-192568.23909356503</v>
      </c>
      <c r="E522" s="11">
        <f>IFERROR(IF(PrestamoNo*PrestamoSi,PagoMensual,0), 0)</f>
        <v>184.1652205526635</v>
      </c>
      <c r="F522" s="11">
        <f>IFERROR(IF(PrestamoNo*PrestamoSi,PrincipalR,0), 0)</f>
        <v>0</v>
      </c>
      <c r="G522" s="11">
        <f>IFERROR(IF(PrestamoNo*PrestamoSi,Amortizacion,0), 0)</f>
        <v>0</v>
      </c>
      <c r="H522" s="12">
        <f>IFERROR(IF(PrestamoNo*PrestamoSi,SUM(INDEX(Table1[Interés],1,1):Table1[[#This Row],[Interés]]),0), 0)</f>
        <v>1049.9132331598105</v>
      </c>
      <c r="I522" s="11">
        <f>IFERROR(IF(PrestamoNo*PrestamoSi,SaldoR,0), 0)</f>
        <v>-193394.29844442953</v>
      </c>
    </row>
    <row r="523" spans="2:9" ht="16.2" customHeight="1">
      <c r="B523" s="9" t="str">
        <f>IFERROR(IF(AND(PrestamoNo*PrestamoSi,NPagos&gt;=FilaPago),FilaPago,""), "")</f>
        <v/>
      </c>
      <c r="C523" s="10">
        <f>IFERROR(IF(PrestamoNo*PrestamoSi,FechaPago,FechaInicial), FechaInicial)</f>
        <v>61669</v>
      </c>
      <c r="D523" s="11">
        <f>IFERROR(IF(PrestamoNo*PrestamoSi,CapitalR,""), "")</f>
        <v>-193394.29844442953</v>
      </c>
      <c r="E523" s="11">
        <f>IFERROR(IF(PrestamoNo*PrestamoSi,PagoMensual,0), 0)</f>
        <v>184.1652205526635</v>
      </c>
      <c r="F523" s="11">
        <f>IFERROR(IF(PrestamoNo*PrestamoSi,PrincipalR,0), 0)</f>
        <v>0</v>
      </c>
      <c r="G523" s="11">
        <f>IFERROR(IF(PrestamoNo*PrestamoSi,Amortizacion,0), 0)</f>
        <v>0</v>
      </c>
      <c r="H523" s="12">
        <f>IFERROR(IF(PrestamoNo*PrestamoSi,SUM(INDEX(Table1[Interés],1,1):Table1[[#This Row],[Interés]]),0), 0)</f>
        <v>1049.9132331598105</v>
      </c>
      <c r="I523" s="11">
        <f>IFERROR(IF(PrestamoNo*PrestamoSi,SaldoR,0), 0)</f>
        <v>-194223.11132646367</v>
      </c>
    </row>
    <row r="524" spans="2:9" ht="16.2" customHeight="1">
      <c r="B524" s="9" t="str">
        <f>IFERROR(IF(AND(PrestamoNo*PrestamoSi,NPagos&gt;=FilaPago),FilaPago,""), "")</f>
        <v/>
      </c>
      <c r="C524" s="10">
        <f>IFERROR(IF(PrestamoNo*PrestamoSi,FechaPago,FechaInicial), FechaInicial)</f>
        <v>61699</v>
      </c>
      <c r="D524" s="11">
        <f>IFERROR(IF(PrestamoNo*PrestamoSi,CapitalR,""), "")</f>
        <v>-194223.11132646367</v>
      </c>
      <c r="E524" s="11">
        <f>IFERROR(IF(PrestamoNo*PrestamoSi,PagoMensual,0), 0)</f>
        <v>184.1652205526635</v>
      </c>
      <c r="F524" s="11">
        <f>IFERROR(IF(PrestamoNo*PrestamoSi,PrincipalR,0), 0)</f>
        <v>0</v>
      </c>
      <c r="G524" s="11">
        <f>IFERROR(IF(PrestamoNo*PrestamoSi,Amortizacion,0), 0)</f>
        <v>0</v>
      </c>
      <c r="H524" s="12">
        <f>IFERROR(IF(PrestamoNo*PrestamoSi,SUM(INDEX(Table1[Interés],1,1):Table1[[#This Row],[Interés]]),0), 0)</f>
        <v>1049.9132331598105</v>
      </c>
      <c r="I524" s="11">
        <f>IFERROR(IF(PrestamoNo*PrestamoSi,SaldoR,0), 0)</f>
        <v>-195054.68691810459</v>
      </c>
    </row>
    <row r="525" spans="2:9" ht="16.2" customHeight="1">
      <c r="B525" s="9" t="str">
        <f>IFERROR(IF(AND(PrestamoNo*PrestamoSi,NPagos&gt;=FilaPago),FilaPago,""), "")</f>
        <v/>
      </c>
      <c r="C525" s="10">
        <f>IFERROR(IF(PrestamoNo*PrestamoSi,FechaPago,FechaInicial), FechaInicial)</f>
        <v>61730</v>
      </c>
      <c r="D525" s="11">
        <f>IFERROR(IF(PrestamoNo*PrestamoSi,CapitalR,""), "")</f>
        <v>-195054.68691810459</v>
      </c>
      <c r="E525" s="11">
        <f>IFERROR(IF(PrestamoNo*PrestamoSi,PagoMensual,0), 0)</f>
        <v>184.1652205526635</v>
      </c>
      <c r="F525" s="11">
        <f>IFERROR(IF(PrestamoNo*PrestamoSi,PrincipalR,0), 0)</f>
        <v>0</v>
      </c>
      <c r="G525" s="11">
        <f>IFERROR(IF(PrestamoNo*PrestamoSi,Amortizacion,0), 0)</f>
        <v>0</v>
      </c>
      <c r="H525" s="12">
        <f>IFERROR(IF(PrestamoNo*PrestamoSi,SUM(INDEX(Table1[Interés],1,1):Table1[[#This Row],[Interés]]),0), 0)</f>
        <v>1049.9132331598105</v>
      </c>
      <c r="I525" s="11">
        <f>IFERROR(IF(PrestamoNo*PrestamoSi,SaldoR,0), 0)</f>
        <v>-195889.0344283843</v>
      </c>
    </row>
    <row r="526" spans="2:9" ht="16.2" customHeight="1">
      <c r="B526" s="9" t="str">
        <f>IFERROR(IF(AND(PrestamoNo*PrestamoSi,NPagos&gt;=FilaPago),FilaPago,""), "")</f>
        <v/>
      </c>
      <c r="C526" s="10">
        <f>IFERROR(IF(PrestamoNo*PrestamoSi,FechaPago,FechaInicial), FechaInicial)</f>
        <v>61761</v>
      </c>
      <c r="D526" s="11">
        <f>IFERROR(IF(PrestamoNo*PrestamoSi,CapitalR,""), "")</f>
        <v>-195889.0344283843</v>
      </c>
      <c r="E526" s="11">
        <f>IFERROR(IF(PrestamoNo*PrestamoSi,PagoMensual,0), 0)</f>
        <v>184.1652205526635</v>
      </c>
      <c r="F526" s="11">
        <f>IFERROR(IF(PrestamoNo*PrestamoSi,PrincipalR,0), 0)</f>
        <v>0</v>
      </c>
      <c r="G526" s="11">
        <f>IFERROR(IF(PrestamoNo*PrestamoSi,Amortizacion,0), 0)</f>
        <v>0</v>
      </c>
      <c r="H526" s="12">
        <f>IFERROR(IF(PrestamoNo*PrestamoSi,SUM(INDEX(Table1[Interés],1,1):Table1[[#This Row],[Interés]]),0), 0)</f>
        <v>1049.9132331598105</v>
      </c>
      <c r="I526" s="11">
        <f>IFERROR(IF(PrestamoNo*PrestamoSi,SaldoR,0), 0)</f>
        <v>-196726.16309703159</v>
      </c>
    </row>
    <row r="527" spans="2:9" ht="16.2" customHeight="1">
      <c r="B527" s="9" t="str">
        <f>IFERROR(IF(AND(PrestamoNo*PrestamoSi,NPagos&gt;=FilaPago),FilaPago,""), "")</f>
        <v/>
      </c>
      <c r="C527" s="10">
        <f>IFERROR(IF(PrestamoNo*PrestamoSi,FechaPago,FechaInicial), FechaInicial)</f>
        <v>61789</v>
      </c>
      <c r="D527" s="11">
        <f>IFERROR(IF(PrestamoNo*PrestamoSi,CapitalR,""), "")</f>
        <v>-196726.16309703159</v>
      </c>
      <c r="E527" s="11">
        <f>IFERROR(IF(PrestamoNo*PrestamoSi,PagoMensual,0), 0)</f>
        <v>184.1652205526635</v>
      </c>
      <c r="F527" s="11">
        <f>IFERROR(IF(PrestamoNo*PrestamoSi,PrincipalR,0), 0)</f>
        <v>0</v>
      </c>
      <c r="G527" s="11">
        <f>IFERROR(IF(PrestamoNo*PrestamoSi,Amortizacion,0), 0)</f>
        <v>0</v>
      </c>
      <c r="H527" s="12">
        <f>IFERROR(IF(PrestamoNo*PrestamoSi,SUM(INDEX(Table1[Interés],1,1):Table1[[#This Row],[Interés]]),0), 0)</f>
        <v>1049.9132331598105</v>
      </c>
      <c r="I527" s="11">
        <f>IFERROR(IF(PrestamoNo*PrestamoSi,SaldoR,0), 0)</f>
        <v>-197566.08219457435</v>
      </c>
    </row>
    <row r="528" spans="2:9" ht="16.2" customHeight="1">
      <c r="B528" s="9" t="str">
        <f>IFERROR(IF(AND(PrestamoNo*PrestamoSi,NPagos&gt;=FilaPago),FilaPago,""), "")</f>
        <v/>
      </c>
      <c r="C528" s="10">
        <f>IFERROR(IF(PrestamoNo*PrestamoSi,FechaPago,FechaInicial), FechaInicial)</f>
        <v>61820</v>
      </c>
      <c r="D528" s="11">
        <f>IFERROR(IF(PrestamoNo*PrestamoSi,CapitalR,""), "")</f>
        <v>-197566.08219457435</v>
      </c>
      <c r="E528" s="11">
        <f>IFERROR(IF(PrestamoNo*PrestamoSi,PagoMensual,0), 0)</f>
        <v>184.1652205526635</v>
      </c>
      <c r="F528" s="11">
        <f>IFERROR(IF(PrestamoNo*PrestamoSi,PrincipalR,0), 0)</f>
        <v>0</v>
      </c>
      <c r="G528" s="11">
        <f>IFERROR(IF(PrestamoNo*PrestamoSi,Amortizacion,0), 0)</f>
        <v>0</v>
      </c>
      <c r="H528" s="12">
        <f>IFERROR(IF(PrestamoNo*PrestamoSi,SUM(INDEX(Table1[Interés],1,1):Table1[[#This Row],[Interés]]),0), 0)</f>
        <v>1049.9132331598105</v>
      </c>
      <c r="I528" s="11">
        <f>IFERROR(IF(PrestamoNo*PrestamoSi,SaldoR,0), 0)</f>
        <v>-198408.80102244229</v>
      </c>
    </row>
    <row r="529" spans="2:9" ht="16.2" customHeight="1">
      <c r="B529" s="9" t="str">
        <f>IFERROR(IF(AND(PrestamoNo*PrestamoSi,NPagos&gt;=FilaPago),FilaPago,""), "")</f>
        <v/>
      </c>
      <c r="C529" s="10">
        <f>IFERROR(IF(PrestamoNo*PrestamoSi,FechaPago,FechaInicial), FechaInicial)</f>
        <v>61850</v>
      </c>
      <c r="D529" s="11">
        <f>IFERROR(IF(PrestamoNo*PrestamoSi,CapitalR,""), "")</f>
        <v>-198408.80102244229</v>
      </c>
      <c r="E529" s="11">
        <f>IFERROR(IF(PrestamoNo*PrestamoSi,PagoMensual,0), 0)</f>
        <v>184.1652205526635</v>
      </c>
      <c r="F529" s="11">
        <f>IFERROR(IF(PrestamoNo*PrestamoSi,PrincipalR,0), 0)</f>
        <v>0</v>
      </c>
      <c r="G529" s="11">
        <f>IFERROR(IF(PrestamoNo*PrestamoSi,Amortizacion,0), 0)</f>
        <v>0</v>
      </c>
      <c r="H529" s="12">
        <f>IFERROR(IF(PrestamoNo*PrestamoSi,SUM(INDEX(Table1[Interés],1,1):Table1[[#This Row],[Interés]]),0), 0)</f>
        <v>1049.9132331598105</v>
      </c>
      <c r="I529" s="11">
        <f>IFERROR(IF(PrestamoNo*PrestamoSi,SaldoR,0), 0)</f>
        <v>-199254.32891306982</v>
      </c>
    </row>
    <row r="530" spans="2:9" ht="16.2" customHeight="1">
      <c r="B530" s="9" t="str">
        <f>IFERROR(IF(AND(PrestamoNo*PrestamoSi,NPagos&gt;=FilaPago),FilaPago,""), "")</f>
        <v/>
      </c>
      <c r="C530" s="10">
        <f>IFERROR(IF(PrestamoNo*PrestamoSi,FechaPago,FechaInicial), FechaInicial)</f>
        <v>61881</v>
      </c>
      <c r="D530" s="11">
        <f>IFERROR(IF(PrestamoNo*PrestamoSi,CapitalR,""), "")</f>
        <v>-199254.32891306982</v>
      </c>
      <c r="E530" s="11">
        <f>IFERROR(IF(PrestamoNo*PrestamoSi,PagoMensual,0), 0)</f>
        <v>184.1652205526635</v>
      </c>
      <c r="F530" s="11">
        <f>IFERROR(IF(PrestamoNo*PrestamoSi,PrincipalR,0), 0)</f>
        <v>0</v>
      </c>
      <c r="G530" s="11">
        <f>IFERROR(IF(PrestamoNo*PrestamoSi,Amortizacion,0), 0)</f>
        <v>0</v>
      </c>
      <c r="H530" s="12">
        <f>IFERROR(IF(PrestamoNo*PrestamoSi,SUM(INDEX(Table1[Interés],1,1):Table1[[#This Row],[Interés]]),0), 0)</f>
        <v>1049.9132331598105</v>
      </c>
      <c r="I530" s="11">
        <f>IFERROR(IF(PrestamoNo*PrestamoSi,SaldoR,0), 0)</f>
        <v>-200102.67522999938</v>
      </c>
    </row>
    <row r="531" spans="2:9" ht="16.2" customHeight="1">
      <c r="B531" s="9" t="str">
        <f>IFERROR(IF(AND(PrestamoNo*PrestamoSi,NPagos&gt;=FilaPago),FilaPago,""), "")</f>
        <v/>
      </c>
      <c r="C531" s="10">
        <f>IFERROR(IF(PrestamoNo*PrestamoSi,FechaPago,FechaInicial), FechaInicial)</f>
        <v>61911</v>
      </c>
      <c r="D531" s="11">
        <f>IFERROR(IF(PrestamoNo*PrestamoSi,CapitalR,""), "")</f>
        <v>-200102.67522999938</v>
      </c>
      <c r="E531" s="11">
        <f>IFERROR(IF(PrestamoNo*PrestamoSi,PagoMensual,0), 0)</f>
        <v>184.1652205526635</v>
      </c>
      <c r="F531" s="11">
        <f>IFERROR(IF(PrestamoNo*PrestamoSi,PrincipalR,0), 0)</f>
        <v>0</v>
      </c>
      <c r="G531" s="11">
        <f>IFERROR(IF(PrestamoNo*PrestamoSi,Amortizacion,0), 0)</f>
        <v>0</v>
      </c>
      <c r="H531" s="12">
        <f>IFERROR(IF(PrestamoNo*PrestamoSi,SUM(INDEX(Table1[Interés],1,1):Table1[[#This Row],[Interés]]),0), 0)</f>
        <v>1049.9132331598105</v>
      </c>
      <c r="I531" s="11">
        <f>IFERROR(IF(PrestamoNo*PrestamoSi,SaldoR,0), 0)</f>
        <v>-200953.84936798536</v>
      </c>
    </row>
    <row r="532" spans="2:9" ht="16.2" customHeight="1">
      <c r="B532" s="9" t="str">
        <f>IFERROR(IF(AND(PrestamoNo*PrestamoSi,NPagos&gt;=FilaPago),FilaPago,""), "")</f>
        <v/>
      </c>
      <c r="C532" s="10">
        <f>IFERROR(IF(PrestamoNo*PrestamoSi,FechaPago,FechaInicial), FechaInicial)</f>
        <v>61942</v>
      </c>
      <c r="D532" s="11">
        <f>IFERROR(IF(PrestamoNo*PrestamoSi,CapitalR,""), "")</f>
        <v>-200953.84936798536</v>
      </c>
      <c r="E532" s="11">
        <f>IFERROR(IF(PrestamoNo*PrestamoSi,PagoMensual,0), 0)</f>
        <v>184.1652205526635</v>
      </c>
      <c r="F532" s="11">
        <f>IFERROR(IF(PrestamoNo*PrestamoSi,PrincipalR,0), 0)</f>
        <v>0</v>
      </c>
      <c r="G532" s="11">
        <f>IFERROR(IF(PrestamoNo*PrestamoSi,Amortizacion,0), 0)</f>
        <v>0</v>
      </c>
      <c r="H532" s="12">
        <f>IFERROR(IF(PrestamoNo*PrestamoSi,SUM(INDEX(Table1[Interés],1,1):Table1[[#This Row],[Interés]]),0), 0)</f>
        <v>1049.9132331598105</v>
      </c>
      <c r="I532" s="11">
        <f>IFERROR(IF(PrestamoNo*PrestamoSi,SaldoR,0), 0)</f>
        <v>-201807.86075309804</v>
      </c>
    </row>
    <row r="533" spans="2:9" ht="16.2" customHeight="1">
      <c r="B533" s="9" t="str">
        <f>IFERROR(IF(AND(PrestamoNo*PrestamoSi,NPagos&gt;=FilaPago),FilaPago,""), "")</f>
        <v/>
      </c>
      <c r="C533" s="10">
        <f>IFERROR(IF(PrestamoNo*PrestamoSi,FechaPago,FechaInicial), FechaInicial)</f>
        <v>61973</v>
      </c>
      <c r="D533" s="11">
        <f>IFERROR(IF(PrestamoNo*PrestamoSi,CapitalR,""), "")</f>
        <v>-201807.86075309804</v>
      </c>
      <c r="E533" s="11">
        <f>IFERROR(IF(PrestamoNo*PrestamoSi,PagoMensual,0), 0)</f>
        <v>184.1652205526635</v>
      </c>
      <c r="F533" s="11">
        <f>IFERROR(IF(PrestamoNo*PrestamoSi,PrincipalR,0), 0)</f>
        <v>0</v>
      </c>
      <c r="G533" s="11">
        <f>IFERROR(IF(PrestamoNo*PrestamoSi,Amortizacion,0), 0)</f>
        <v>0</v>
      </c>
      <c r="H533" s="12">
        <f>IFERROR(IF(PrestamoNo*PrestamoSi,SUM(INDEX(Table1[Interés],1,1):Table1[[#This Row],[Interés]]),0), 0)</f>
        <v>1049.9132331598105</v>
      </c>
      <c r="I533" s="11">
        <f>IFERROR(IF(PrestamoNo*PrestamoSi,SaldoR,0), 0)</f>
        <v>-202664.71884282774</v>
      </c>
    </row>
    <row r="534" spans="2:9" ht="16.2" customHeight="1">
      <c r="B534" s="9" t="str">
        <f>IFERROR(IF(AND(PrestamoNo*PrestamoSi,NPagos&gt;=FilaPago),FilaPago,""), "")</f>
        <v/>
      </c>
      <c r="C534" s="10">
        <f>IFERROR(IF(PrestamoNo*PrestamoSi,FechaPago,FechaInicial), FechaInicial)</f>
        <v>62003</v>
      </c>
      <c r="D534" s="11">
        <f>IFERROR(IF(PrestamoNo*PrestamoSi,CapitalR,""), "")</f>
        <v>-202664.71884282774</v>
      </c>
      <c r="E534" s="11">
        <f>IFERROR(IF(PrestamoNo*PrestamoSi,PagoMensual,0), 0)</f>
        <v>184.1652205526635</v>
      </c>
      <c r="F534" s="11">
        <f>IFERROR(IF(PrestamoNo*PrestamoSi,PrincipalR,0), 0)</f>
        <v>0</v>
      </c>
      <c r="G534" s="11">
        <f>IFERROR(IF(PrestamoNo*PrestamoSi,Amortizacion,0), 0)</f>
        <v>0</v>
      </c>
      <c r="H534" s="12">
        <f>IFERROR(IF(PrestamoNo*PrestamoSi,SUM(INDEX(Table1[Interés],1,1):Table1[[#This Row],[Interés]]),0), 0)</f>
        <v>1049.9132331598105</v>
      </c>
      <c r="I534" s="11">
        <f>IFERROR(IF(PrestamoNo*PrestamoSi,SaldoR,0), 0)</f>
        <v>-203524.4331261898</v>
      </c>
    </row>
    <row r="535" spans="2:9" ht="16.2" customHeight="1">
      <c r="B535" s="9" t="str">
        <f>IFERROR(IF(AND(PrestamoNo*PrestamoSi,NPagos&gt;=FilaPago),FilaPago,""), "")</f>
        <v/>
      </c>
      <c r="C535" s="10">
        <f>IFERROR(IF(PrestamoNo*PrestamoSi,FechaPago,FechaInicial), FechaInicial)</f>
        <v>62034</v>
      </c>
      <c r="D535" s="11">
        <f>IFERROR(IF(PrestamoNo*PrestamoSi,CapitalR,""), "")</f>
        <v>-203524.4331261898</v>
      </c>
      <c r="E535" s="11">
        <f>IFERROR(IF(PrestamoNo*PrestamoSi,PagoMensual,0), 0)</f>
        <v>184.1652205526635</v>
      </c>
      <c r="F535" s="11">
        <f>IFERROR(IF(PrestamoNo*PrestamoSi,PrincipalR,0), 0)</f>
        <v>0</v>
      </c>
      <c r="G535" s="11">
        <f>IFERROR(IF(PrestamoNo*PrestamoSi,Amortizacion,0), 0)</f>
        <v>0</v>
      </c>
      <c r="H535" s="12">
        <f>IFERROR(IF(PrestamoNo*PrestamoSi,SUM(INDEX(Table1[Interés],1,1):Table1[[#This Row],[Interés]]),0), 0)</f>
        <v>1049.9132331598105</v>
      </c>
      <c r="I535" s="11">
        <f>IFERROR(IF(PrestamoNo*PrestamoSi,SaldoR,0), 0)</f>
        <v>-204387.01312382976</v>
      </c>
    </row>
    <row r="536" spans="2:9" ht="16.2" customHeight="1">
      <c r="B536" s="9" t="str">
        <f>IFERROR(IF(AND(PrestamoNo*PrestamoSi,NPagos&gt;=FilaPago),FilaPago,""), "")</f>
        <v/>
      </c>
      <c r="C536" s="10">
        <f>IFERROR(IF(PrestamoNo*PrestamoSi,FechaPago,FechaInicial), FechaInicial)</f>
        <v>62064</v>
      </c>
      <c r="D536" s="11">
        <f>IFERROR(IF(PrestamoNo*PrestamoSi,CapitalR,""), "")</f>
        <v>-204387.01312382976</v>
      </c>
      <c r="E536" s="11">
        <f>IFERROR(IF(PrestamoNo*PrestamoSi,PagoMensual,0), 0)</f>
        <v>184.1652205526635</v>
      </c>
      <c r="F536" s="11">
        <f>IFERROR(IF(PrestamoNo*PrestamoSi,PrincipalR,0), 0)</f>
        <v>0</v>
      </c>
      <c r="G536" s="11">
        <f>IFERROR(IF(PrestamoNo*PrestamoSi,Amortizacion,0), 0)</f>
        <v>0</v>
      </c>
      <c r="H536" s="12">
        <f>IFERROR(IF(PrestamoNo*PrestamoSi,SUM(INDEX(Table1[Interés],1,1):Table1[[#This Row],[Interés]]),0), 0)</f>
        <v>1049.9132331598105</v>
      </c>
      <c r="I536" s="11">
        <f>IFERROR(IF(PrestamoNo*PrestamoSi,SaldoR,0), 0)</f>
        <v>-205252.46838812856</v>
      </c>
    </row>
    <row r="537" spans="2:9" ht="16.2" customHeight="1">
      <c r="B537" s="9" t="str">
        <f>IFERROR(IF(AND(PrestamoNo*PrestamoSi,NPagos&gt;=FilaPago),FilaPago,""), "")</f>
        <v/>
      </c>
      <c r="C537" s="10">
        <f>IFERROR(IF(PrestamoNo*PrestamoSi,FechaPago,FechaInicial), FechaInicial)</f>
        <v>62095</v>
      </c>
      <c r="D537" s="11">
        <f>IFERROR(IF(PrestamoNo*PrestamoSi,CapitalR,""), "")</f>
        <v>-205252.46838812856</v>
      </c>
      <c r="E537" s="11">
        <f>IFERROR(IF(PrestamoNo*PrestamoSi,PagoMensual,0), 0)</f>
        <v>184.1652205526635</v>
      </c>
      <c r="F537" s="11">
        <f>IFERROR(IF(PrestamoNo*PrestamoSi,PrincipalR,0), 0)</f>
        <v>0</v>
      </c>
      <c r="G537" s="11">
        <f>IFERROR(IF(PrestamoNo*PrestamoSi,Amortizacion,0), 0)</f>
        <v>0</v>
      </c>
      <c r="H537" s="12">
        <f>IFERROR(IF(PrestamoNo*PrestamoSi,SUM(INDEX(Table1[Interés],1,1):Table1[[#This Row],[Interés]]),0), 0)</f>
        <v>1049.9132331598105</v>
      </c>
      <c r="I537" s="11">
        <f>IFERROR(IF(PrestamoNo*PrestamoSi,SaldoR,0), 0)</f>
        <v>-206120.80850330839</v>
      </c>
    </row>
    <row r="538" spans="2:9" ht="16.2" customHeight="1">
      <c r="B538" s="9" t="str">
        <f>IFERROR(IF(AND(PrestamoNo*PrestamoSi,NPagos&gt;=FilaPago),FilaPago,""), "")</f>
        <v/>
      </c>
      <c r="C538" s="10">
        <f>IFERROR(IF(PrestamoNo*PrestamoSi,FechaPago,FechaInicial), FechaInicial)</f>
        <v>62126</v>
      </c>
      <c r="D538" s="11">
        <f>IFERROR(IF(PrestamoNo*PrestamoSi,CapitalR,""), "")</f>
        <v>-206120.80850330839</v>
      </c>
      <c r="E538" s="11">
        <f>IFERROR(IF(PrestamoNo*PrestamoSi,PagoMensual,0), 0)</f>
        <v>184.1652205526635</v>
      </c>
      <c r="F538" s="11">
        <f>IFERROR(IF(PrestamoNo*PrestamoSi,PrincipalR,0), 0)</f>
        <v>0</v>
      </c>
      <c r="G538" s="11">
        <f>IFERROR(IF(PrestamoNo*PrestamoSi,Amortizacion,0), 0)</f>
        <v>0</v>
      </c>
      <c r="H538" s="12">
        <f>IFERROR(IF(PrestamoNo*PrestamoSi,SUM(INDEX(Table1[Interés],1,1):Table1[[#This Row],[Interés]]),0), 0)</f>
        <v>1049.9132331598105</v>
      </c>
      <c r="I538" s="11">
        <f>IFERROR(IF(PrestamoNo*PrestamoSi,SaldoR,0), 0)</f>
        <v>-206992.04308553875</v>
      </c>
    </row>
    <row r="539" spans="2:9" ht="16.2" customHeight="1">
      <c r="B539" s="9" t="str">
        <f>IFERROR(IF(AND(PrestamoNo*PrestamoSi,NPagos&gt;=FilaPago),FilaPago,""), "")</f>
        <v/>
      </c>
      <c r="C539" s="10">
        <f>IFERROR(IF(PrestamoNo*PrestamoSi,FechaPago,FechaInicial), FechaInicial)</f>
        <v>62154</v>
      </c>
      <c r="D539" s="11">
        <f>IFERROR(IF(PrestamoNo*PrestamoSi,CapitalR,""), "")</f>
        <v>-206992.04308553875</v>
      </c>
      <c r="E539" s="11">
        <f>IFERROR(IF(PrestamoNo*PrestamoSi,PagoMensual,0), 0)</f>
        <v>184.1652205526635</v>
      </c>
      <c r="F539" s="11">
        <f>IFERROR(IF(PrestamoNo*PrestamoSi,PrincipalR,0), 0)</f>
        <v>0</v>
      </c>
      <c r="G539" s="11">
        <f>IFERROR(IF(PrestamoNo*PrestamoSi,Amortizacion,0), 0)</f>
        <v>0</v>
      </c>
      <c r="H539" s="12">
        <f>IFERROR(IF(PrestamoNo*PrestamoSi,SUM(INDEX(Table1[Interés],1,1):Table1[[#This Row],[Interés]]),0), 0)</f>
        <v>1049.9132331598105</v>
      </c>
      <c r="I539" s="11">
        <f>IFERROR(IF(PrestamoNo*PrestamoSi,SaldoR,0), 0)</f>
        <v>-207866.18178304323</v>
      </c>
    </row>
    <row r="540" spans="2:9" ht="16.2" customHeight="1">
      <c r="B540" s="9" t="str">
        <f>IFERROR(IF(AND(PrestamoNo*PrestamoSi,NPagos&gt;=FilaPago),FilaPago,""), "")</f>
        <v/>
      </c>
      <c r="C540" s="10">
        <f>IFERROR(IF(PrestamoNo*PrestamoSi,FechaPago,FechaInicial), FechaInicial)</f>
        <v>62185</v>
      </c>
      <c r="D540" s="11">
        <f>IFERROR(IF(PrestamoNo*PrestamoSi,CapitalR,""), "")</f>
        <v>-207866.18178304323</v>
      </c>
      <c r="E540" s="11">
        <f>IFERROR(IF(PrestamoNo*PrestamoSi,PagoMensual,0), 0)</f>
        <v>184.1652205526635</v>
      </c>
      <c r="F540" s="11">
        <f>IFERROR(IF(PrestamoNo*PrestamoSi,PrincipalR,0), 0)</f>
        <v>0</v>
      </c>
      <c r="G540" s="11">
        <f>IFERROR(IF(PrestamoNo*PrestamoSi,Amortizacion,0), 0)</f>
        <v>0</v>
      </c>
      <c r="H540" s="12">
        <f>IFERROR(IF(PrestamoNo*PrestamoSi,SUM(INDEX(Table1[Interés],1,1):Table1[[#This Row],[Interés]]),0), 0)</f>
        <v>1049.9132331598105</v>
      </c>
      <c r="I540" s="11">
        <f>IFERROR(IF(PrestamoNo*PrestamoSi,SaldoR,0), 0)</f>
        <v>-208743.23427620606</v>
      </c>
    </row>
    <row r="541" spans="2:9" ht="16.2" customHeight="1">
      <c r="B541" s="9" t="str">
        <f>IFERROR(IF(AND(PrestamoNo*PrestamoSi,NPagos&gt;=FilaPago),FilaPago,""), "")</f>
        <v/>
      </c>
      <c r="C541" s="10">
        <f>IFERROR(IF(PrestamoNo*PrestamoSi,FechaPago,FechaInicial), FechaInicial)</f>
        <v>62215</v>
      </c>
      <c r="D541" s="11">
        <f>IFERROR(IF(PrestamoNo*PrestamoSi,CapitalR,""), "")</f>
        <v>-208743.23427620606</v>
      </c>
      <c r="E541" s="11">
        <f>IFERROR(IF(PrestamoNo*PrestamoSi,PagoMensual,0), 0)</f>
        <v>184.1652205526635</v>
      </c>
      <c r="F541" s="11">
        <f>IFERROR(IF(PrestamoNo*PrestamoSi,PrincipalR,0), 0)</f>
        <v>0</v>
      </c>
      <c r="G541" s="11">
        <f>IFERROR(IF(PrestamoNo*PrestamoSi,Amortizacion,0), 0)</f>
        <v>0</v>
      </c>
      <c r="H541" s="12">
        <f>IFERROR(IF(PrestamoNo*PrestamoSi,SUM(INDEX(Table1[Interés],1,1):Table1[[#This Row],[Interés]]),0), 0)</f>
        <v>1049.9132331598105</v>
      </c>
      <c r="I541" s="11">
        <f>IFERROR(IF(PrestamoNo*PrestamoSi,SaldoR,0), 0)</f>
        <v>-209623.21027767949</v>
      </c>
    </row>
    <row r="542" spans="2:9" ht="16.2" customHeight="1">
      <c r="B542" s="9" t="str">
        <f>IFERROR(IF(AND(PrestamoNo*PrestamoSi,NPagos&gt;=FilaPago),FilaPago,""), "")</f>
        <v/>
      </c>
      <c r="C542" s="10">
        <f>IFERROR(IF(PrestamoNo*PrestamoSi,FechaPago,FechaInicial), FechaInicial)</f>
        <v>62246</v>
      </c>
      <c r="D542" s="11">
        <f>IFERROR(IF(PrestamoNo*PrestamoSi,CapitalR,""), "")</f>
        <v>-209623.21027767949</v>
      </c>
      <c r="E542" s="11">
        <f>IFERROR(IF(PrestamoNo*PrestamoSi,PagoMensual,0), 0)</f>
        <v>184.1652205526635</v>
      </c>
      <c r="F542" s="11">
        <f>IFERROR(IF(PrestamoNo*PrestamoSi,PrincipalR,0), 0)</f>
        <v>0</v>
      </c>
      <c r="G542" s="11">
        <f>IFERROR(IF(PrestamoNo*PrestamoSi,Amortizacion,0), 0)</f>
        <v>0</v>
      </c>
      <c r="H542" s="12">
        <f>IFERROR(IF(PrestamoNo*PrestamoSi,SUM(INDEX(Table1[Interés],1,1):Table1[[#This Row],[Interés]]),0), 0)</f>
        <v>1049.9132331598105</v>
      </c>
      <c r="I542" s="11">
        <f>IFERROR(IF(PrestamoNo*PrestamoSi,SaldoR,0), 0)</f>
        <v>-210506.11953249108</v>
      </c>
    </row>
    <row r="543" spans="2:9" ht="16.2" customHeight="1">
      <c r="B543" s="9" t="str">
        <f>IFERROR(IF(AND(PrestamoNo*PrestamoSi,NPagos&gt;=FilaPago),FilaPago,""), "")</f>
        <v/>
      </c>
      <c r="C543" s="10">
        <f>IFERROR(IF(PrestamoNo*PrestamoSi,FechaPago,FechaInicial), FechaInicial)</f>
        <v>62276</v>
      </c>
      <c r="D543" s="11">
        <f>IFERROR(IF(PrestamoNo*PrestamoSi,CapitalR,""), "")</f>
        <v>-210506.11953249108</v>
      </c>
      <c r="E543" s="11">
        <f>IFERROR(IF(PrestamoNo*PrestamoSi,PagoMensual,0), 0)</f>
        <v>184.1652205526635</v>
      </c>
      <c r="F543" s="11">
        <f>IFERROR(IF(PrestamoNo*PrestamoSi,PrincipalR,0), 0)</f>
        <v>0</v>
      </c>
      <c r="G543" s="11">
        <f>IFERROR(IF(PrestamoNo*PrestamoSi,Amortizacion,0), 0)</f>
        <v>0</v>
      </c>
      <c r="H543" s="12">
        <f>IFERROR(IF(PrestamoNo*PrestamoSi,SUM(INDEX(Table1[Interés],1,1):Table1[[#This Row],[Interés]]),0), 0)</f>
        <v>1049.9132331598105</v>
      </c>
      <c r="I543" s="11">
        <f>IFERROR(IF(PrestamoNo*PrestamoSi,SaldoR,0), 0)</f>
        <v>-211391.97181815206</v>
      </c>
    </row>
    <row r="544" spans="2:9" ht="16.2" customHeight="1">
      <c r="B544" s="9" t="str">
        <f>IFERROR(IF(AND(PrestamoNo*PrestamoSi,NPagos&gt;=FilaPago),FilaPago,""), "")</f>
        <v/>
      </c>
      <c r="C544" s="10">
        <f>IFERROR(IF(PrestamoNo*PrestamoSi,FechaPago,FechaInicial), FechaInicial)</f>
        <v>62307</v>
      </c>
      <c r="D544" s="11">
        <f>IFERROR(IF(PrestamoNo*PrestamoSi,CapitalR,""), "")</f>
        <v>-211391.97181815206</v>
      </c>
      <c r="E544" s="11">
        <f>IFERROR(IF(PrestamoNo*PrestamoSi,PagoMensual,0), 0)</f>
        <v>184.1652205526635</v>
      </c>
      <c r="F544" s="11">
        <f>IFERROR(IF(PrestamoNo*PrestamoSi,PrincipalR,0), 0)</f>
        <v>0</v>
      </c>
      <c r="G544" s="11">
        <f>IFERROR(IF(PrestamoNo*PrestamoSi,Amortizacion,0), 0)</f>
        <v>0</v>
      </c>
      <c r="H544" s="12">
        <f>IFERROR(IF(PrestamoNo*PrestamoSi,SUM(INDEX(Table1[Interés],1,1):Table1[[#This Row],[Interés]]),0), 0)</f>
        <v>1049.9132331598105</v>
      </c>
      <c r="I544" s="11">
        <f>IFERROR(IF(PrestamoNo*PrestamoSi,SaldoR,0), 0)</f>
        <v>-212280.7769447653</v>
      </c>
    </row>
    <row r="545" spans="2:9" ht="16.2" customHeight="1">
      <c r="B545" s="9" t="str">
        <f>IFERROR(IF(AND(PrestamoNo*PrestamoSi,NPagos&gt;=FilaPago),FilaPago,""), "")</f>
        <v/>
      </c>
      <c r="C545" s="10">
        <f>IFERROR(IF(PrestamoNo*PrestamoSi,FechaPago,FechaInicial), FechaInicial)</f>
        <v>62338</v>
      </c>
      <c r="D545" s="11">
        <f>IFERROR(IF(PrestamoNo*PrestamoSi,CapitalR,""), "")</f>
        <v>-212280.7769447653</v>
      </c>
      <c r="E545" s="11">
        <f>IFERROR(IF(PrestamoNo*PrestamoSi,PagoMensual,0), 0)</f>
        <v>184.1652205526635</v>
      </c>
      <c r="F545" s="11">
        <f>IFERROR(IF(PrestamoNo*PrestamoSi,PrincipalR,0), 0)</f>
        <v>0</v>
      </c>
      <c r="G545" s="11">
        <f>IFERROR(IF(PrestamoNo*PrestamoSi,Amortizacion,0), 0)</f>
        <v>0</v>
      </c>
      <c r="H545" s="12">
        <f>IFERROR(IF(PrestamoNo*PrestamoSi,SUM(INDEX(Table1[Interés],1,1):Table1[[#This Row],[Interés]]),0), 0)</f>
        <v>1049.9132331598105</v>
      </c>
      <c r="I545" s="11">
        <f>IFERROR(IF(PrestamoNo*PrestamoSi,SaldoR,0), 0)</f>
        <v>-213172.54475513386</v>
      </c>
    </row>
    <row r="546" spans="2:9" ht="16.2" customHeight="1">
      <c r="B546" s="9" t="str">
        <f>IFERROR(IF(AND(PrestamoNo*PrestamoSi,NPagos&gt;=FilaPago),FilaPago,""), "")</f>
        <v/>
      </c>
      <c r="C546" s="10">
        <f>IFERROR(IF(PrestamoNo*PrestamoSi,FechaPago,FechaInicial), FechaInicial)</f>
        <v>62368</v>
      </c>
      <c r="D546" s="11">
        <f>IFERROR(IF(PrestamoNo*PrestamoSi,CapitalR,""), "")</f>
        <v>-213172.54475513386</v>
      </c>
      <c r="E546" s="11">
        <f>IFERROR(IF(PrestamoNo*PrestamoSi,PagoMensual,0), 0)</f>
        <v>184.1652205526635</v>
      </c>
      <c r="F546" s="11">
        <f>IFERROR(IF(PrestamoNo*PrestamoSi,PrincipalR,0), 0)</f>
        <v>0</v>
      </c>
      <c r="G546" s="11">
        <f>IFERROR(IF(PrestamoNo*PrestamoSi,Amortizacion,0), 0)</f>
        <v>0</v>
      </c>
      <c r="H546" s="12">
        <f>IFERROR(IF(PrestamoNo*PrestamoSi,SUM(INDEX(Table1[Interés],1,1):Table1[[#This Row],[Interés]]),0), 0)</f>
        <v>1049.9132331598105</v>
      </c>
      <c r="I546" s="11">
        <f>IFERROR(IF(PrestamoNo*PrestamoSi,SaldoR,0), 0)</f>
        <v>-214067.28512487028</v>
      </c>
    </row>
    <row r="547" spans="2:9" ht="16.2" customHeight="1">
      <c r="B547" s="9" t="str">
        <f>IFERROR(IF(AND(PrestamoNo*PrestamoSi,NPagos&gt;=FilaPago),FilaPago,""), "")</f>
        <v/>
      </c>
      <c r="C547" s="10">
        <f>IFERROR(IF(PrestamoNo*PrestamoSi,FechaPago,FechaInicial), FechaInicial)</f>
        <v>62399</v>
      </c>
      <c r="D547" s="11">
        <f>IFERROR(IF(PrestamoNo*PrestamoSi,CapitalR,""), "")</f>
        <v>-214067.28512487028</v>
      </c>
      <c r="E547" s="11">
        <f>IFERROR(IF(PrestamoNo*PrestamoSi,PagoMensual,0), 0)</f>
        <v>184.1652205526635</v>
      </c>
      <c r="F547" s="11">
        <f>IFERROR(IF(PrestamoNo*PrestamoSi,PrincipalR,0), 0)</f>
        <v>0</v>
      </c>
      <c r="G547" s="11">
        <f>IFERROR(IF(PrestamoNo*PrestamoSi,Amortizacion,0), 0)</f>
        <v>0</v>
      </c>
      <c r="H547" s="12">
        <f>IFERROR(IF(PrestamoNo*PrestamoSi,SUM(INDEX(Table1[Interés],1,1):Table1[[#This Row],[Interés]]),0), 0)</f>
        <v>1049.9132331598105</v>
      </c>
      <c r="I547" s="11">
        <f>IFERROR(IF(PrestamoNo*PrestamoSi,SaldoR,0), 0)</f>
        <v>-214965.00796250583</v>
      </c>
    </row>
    <row r="548" spans="2:9" ht="16.2" customHeight="1">
      <c r="B548" s="9" t="str">
        <f>IFERROR(IF(AND(PrestamoNo*PrestamoSi,NPagos&gt;=FilaPago),FilaPago,""), "")</f>
        <v/>
      </c>
      <c r="C548" s="10">
        <f>IFERROR(IF(PrestamoNo*PrestamoSi,FechaPago,FechaInicial), FechaInicial)</f>
        <v>62429</v>
      </c>
      <c r="D548" s="11">
        <f>IFERROR(IF(PrestamoNo*PrestamoSi,CapitalR,""), "")</f>
        <v>-214965.00796250583</v>
      </c>
      <c r="E548" s="11">
        <f>IFERROR(IF(PrestamoNo*PrestamoSi,PagoMensual,0), 0)</f>
        <v>184.1652205526635</v>
      </c>
      <c r="F548" s="11">
        <f>IFERROR(IF(PrestamoNo*PrestamoSi,PrincipalR,0), 0)</f>
        <v>0</v>
      </c>
      <c r="G548" s="11">
        <f>IFERROR(IF(PrestamoNo*PrestamoSi,Amortizacion,0), 0)</f>
        <v>0</v>
      </c>
      <c r="H548" s="12">
        <f>IFERROR(IF(PrestamoNo*PrestamoSi,SUM(INDEX(Table1[Interés],1,1):Table1[[#This Row],[Interés]]),0), 0)</f>
        <v>1049.9132331598105</v>
      </c>
      <c r="I548" s="11">
        <f>IFERROR(IF(PrestamoNo*PrestamoSi,SaldoR,0), 0)</f>
        <v>-215865.7232096002</v>
      </c>
    </row>
    <row r="549" spans="2:9" ht="16.2" customHeight="1">
      <c r="B549" s="9" t="str">
        <f>IFERROR(IF(AND(PrestamoNo*PrestamoSi,NPagos&gt;=FilaPago),FilaPago,""), "")</f>
        <v/>
      </c>
      <c r="C549" s="10">
        <f>IFERROR(IF(PrestamoNo*PrestamoSi,FechaPago,FechaInicial), FechaInicial)</f>
        <v>62460</v>
      </c>
      <c r="D549" s="11">
        <f>IFERROR(IF(PrestamoNo*PrestamoSi,CapitalR,""), "")</f>
        <v>-215865.7232096002</v>
      </c>
      <c r="E549" s="11">
        <f>IFERROR(IF(PrestamoNo*PrestamoSi,PagoMensual,0), 0)</f>
        <v>184.1652205526635</v>
      </c>
      <c r="F549" s="11">
        <f>IFERROR(IF(PrestamoNo*PrestamoSi,PrincipalR,0), 0)</f>
        <v>0</v>
      </c>
      <c r="G549" s="11">
        <f>IFERROR(IF(PrestamoNo*PrestamoSi,Amortizacion,0), 0)</f>
        <v>0</v>
      </c>
      <c r="H549" s="12">
        <f>IFERROR(IF(PrestamoNo*PrestamoSi,SUM(INDEX(Table1[Interés],1,1):Table1[[#This Row],[Interés]]),0), 0)</f>
        <v>1049.9132331598105</v>
      </c>
      <c r="I549" s="11">
        <f>IFERROR(IF(PrestamoNo*PrestamoSi,SaldoR,0), 0)</f>
        <v>-216769.44084085166</v>
      </c>
    </row>
    <row r="550" spans="2:9" ht="16.2" customHeight="1">
      <c r="B550" s="9" t="str">
        <f>IFERROR(IF(AND(PrestamoNo*PrestamoSi,NPagos&gt;=FilaPago),FilaPago,""), "")</f>
        <v/>
      </c>
      <c r="C550" s="10">
        <f>IFERROR(IF(PrestamoNo*PrestamoSi,FechaPago,FechaInicial), FechaInicial)</f>
        <v>62491</v>
      </c>
      <c r="D550" s="11">
        <f>IFERROR(IF(PrestamoNo*PrestamoSi,CapitalR,""), "")</f>
        <v>-216769.44084085166</v>
      </c>
      <c r="E550" s="11">
        <f>IFERROR(IF(PrestamoNo*PrestamoSi,PagoMensual,0), 0)</f>
        <v>184.1652205526635</v>
      </c>
      <c r="F550" s="11">
        <f>IFERROR(IF(PrestamoNo*PrestamoSi,PrincipalR,0), 0)</f>
        <v>0</v>
      </c>
      <c r="G550" s="11">
        <f>IFERROR(IF(PrestamoNo*PrestamoSi,Amortizacion,0), 0)</f>
        <v>0</v>
      </c>
      <c r="H550" s="12">
        <f>IFERROR(IF(PrestamoNo*PrestamoSi,SUM(INDEX(Table1[Interés],1,1):Table1[[#This Row],[Interés]]),0), 0)</f>
        <v>1049.9132331598105</v>
      </c>
      <c r="I550" s="11">
        <f>IFERROR(IF(PrestamoNo*PrestamoSi,SaldoR,0), 0)</f>
        <v>-217676.17086420715</v>
      </c>
    </row>
    <row r="551" spans="2:9" ht="16.2" customHeight="1">
      <c r="B551" s="9" t="str">
        <f>IFERROR(IF(AND(PrestamoNo*PrestamoSi,NPagos&gt;=FilaPago),FilaPago,""), "")</f>
        <v/>
      </c>
      <c r="C551" s="10">
        <f>IFERROR(IF(PrestamoNo*PrestamoSi,FechaPago,FechaInicial), FechaInicial)</f>
        <v>62519</v>
      </c>
      <c r="D551" s="11">
        <f>IFERROR(IF(PrestamoNo*PrestamoSi,CapitalR,""), "")</f>
        <v>-217676.17086420715</v>
      </c>
      <c r="E551" s="11">
        <f>IFERROR(IF(PrestamoNo*PrestamoSi,PagoMensual,0), 0)</f>
        <v>184.1652205526635</v>
      </c>
      <c r="F551" s="11">
        <f>IFERROR(IF(PrestamoNo*PrestamoSi,PrincipalR,0), 0)</f>
        <v>0</v>
      </c>
      <c r="G551" s="11">
        <f>IFERROR(IF(PrestamoNo*PrestamoSi,Amortizacion,0), 0)</f>
        <v>0</v>
      </c>
      <c r="H551" s="12">
        <f>IFERROR(IF(PrestamoNo*PrestamoSi,SUM(INDEX(Table1[Interés],1,1):Table1[[#This Row],[Interés]]),0), 0)</f>
        <v>1049.9132331598105</v>
      </c>
      <c r="I551" s="11">
        <f>IFERROR(IF(PrestamoNo*PrestamoSi,SaldoR,0), 0)</f>
        <v>-218585.92332097382</v>
      </c>
    </row>
    <row r="552" spans="2:9" ht="16.2" customHeight="1">
      <c r="B552" s="9" t="str">
        <f>IFERROR(IF(AND(PrestamoNo*PrestamoSi,NPagos&gt;=FilaPago),FilaPago,""), "")</f>
        <v/>
      </c>
      <c r="C552" s="10">
        <f>IFERROR(IF(PrestamoNo*PrestamoSi,FechaPago,FechaInicial), FechaInicial)</f>
        <v>62550</v>
      </c>
      <c r="D552" s="11">
        <f>IFERROR(IF(PrestamoNo*PrestamoSi,CapitalR,""), "")</f>
        <v>-218585.92332097382</v>
      </c>
      <c r="E552" s="11">
        <f>IFERROR(IF(PrestamoNo*PrestamoSi,PagoMensual,0), 0)</f>
        <v>184.1652205526635</v>
      </c>
      <c r="F552" s="11">
        <f>IFERROR(IF(PrestamoNo*PrestamoSi,PrincipalR,0), 0)</f>
        <v>0</v>
      </c>
      <c r="G552" s="11">
        <f>IFERROR(IF(PrestamoNo*PrestamoSi,Amortizacion,0), 0)</f>
        <v>0</v>
      </c>
      <c r="H552" s="12">
        <f>IFERROR(IF(PrestamoNo*PrestamoSi,SUM(INDEX(Table1[Interés],1,1):Table1[[#This Row],[Interés]]),0), 0)</f>
        <v>1049.9132331598105</v>
      </c>
      <c r="I552" s="11">
        <f>IFERROR(IF(PrestamoNo*PrestamoSi,SaldoR,0), 0)</f>
        <v>-219498.70828592972</v>
      </c>
    </row>
    <row r="553" spans="2:9" ht="16.2" customHeight="1">
      <c r="B553" s="9" t="str">
        <f>IFERROR(IF(AND(PrestamoNo*PrestamoSi,NPagos&gt;=FilaPago),FilaPago,""), "")</f>
        <v/>
      </c>
      <c r="C553" s="10">
        <f>IFERROR(IF(PrestamoNo*PrestamoSi,FechaPago,FechaInicial), FechaInicial)</f>
        <v>62580</v>
      </c>
      <c r="D553" s="11">
        <f>IFERROR(IF(PrestamoNo*PrestamoSi,CapitalR,""), "")</f>
        <v>-219498.70828592972</v>
      </c>
      <c r="E553" s="11">
        <f>IFERROR(IF(PrestamoNo*PrestamoSi,PagoMensual,0), 0)</f>
        <v>184.1652205526635</v>
      </c>
      <c r="F553" s="11">
        <f>IFERROR(IF(PrestamoNo*PrestamoSi,PrincipalR,0), 0)</f>
        <v>0</v>
      </c>
      <c r="G553" s="11">
        <f>IFERROR(IF(PrestamoNo*PrestamoSi,Amortizacion,0), 0)</f>
        <v>0</v>
      </c>
      <c r="H553" s="12">
        <f>IFERROR(IF(PrestamoNo*PrestamoSi,SUM(INDEX(Table1[Interés],1,1):Table1[[#This Row],[Interés]]),0), 0)</f>
        <v>1049.9132331598105</v>
      </c>
      <c r="I553" s="11">
        <f>IFERROR(IF(PrestamoNo*PrestamoSi,SaldoR,0), 0)</f>
        <v>-220414.53586743557</v>
      </c>
    </row>
    <row r="554" spans="2:9" ht="16.2" customHeight="1">
      <c r="B554" s="9" t="str">
        <f>IFERROR(IF(AND(PrestamoNo*PrestamoSi,NPagos&gt;=FilaPago),FilaPago,""), "")</f>
        <v/>
      </c>
      <c r="C554" s="10">
        <f>IFERROR(IF(PrestamoNo*PrestamoSi,FechaPago,FechaInicial), FechaInicial)</f>
        <v>62611</v>
      </c>
      <c r="D554" s="11">
        <f>IFERROR(IF(PrestamoNo*PrestamoSi,CapitalR,""), "")</f>
        <v>-220414.53586743557</v>
      </c>
      <c r="E554" s="11">
        <f>IFERROR(IF(PrestamoNo*PrestamoSi,PagoMensual,0), 0)</f>
        <v>184.1652205526635</v>
      </c>
      <c r="F554" s="11">
        <f>IFERROR(IF(PrestamoNo*PrestamoSi,PrincipalR,0), 0)</f>
        <v>0</v>
      </c>
      <c r="G554" s="11">
        <f>IFERROR(IF(PrestamoNo*PrestamoSi,Amortizacion,0), 0)</f>
        <v>0</v>
      </c>
      <c r="H554" s="12">
        <f>IFERROR(IF(PrestamoNo*PrestamoSi,SUM(INDEX(Table1[Interés],1,1):Table1[[#This Row],[Interés]]),0), 0)</f>
        <v>1049.9132331598105</v>
      </c>
      <c r="I554" s="11">
        <f>IFERROR(IF(PrestamoNo*PrestamoSi,SaldoR,0), 0)</f>
        <v>-221333.41620754637</v>
      </c>
    </row>
    <row r="555" spans="2:9" ht="16.2" customHeight="1">
      <c r="B555" s="9" t="str">
        <f>IFERROR(IF(AND(PrestamoNo*PrestamoSi,NPagos&gt;=FilaPago),FilaPago,""), "")</f>
        <v/>
      </c>
      <c r="C555" s="10">
        <f>IFERROR(IF(PrestamoNo*PrestamoSi,FechaPago,FechaInicial), FechaInicial)</f>
        <v>62641</v>
      </c>
      <c r="D555" s="11">
        <f>IFERROR(IF(PrestamoNo*PrestamoSi,CapitalR,""), "")</f>
        <v>-221333.41620754637</v>
      </c>
      <c r="E555" s="11">
        <f>IFERROR(IF(PrestamoNo*PrestamoSi,PagoMensual,0), 0)</f>
        <v>184.1652205526635</v>
      </c>
      <c r="F555" s="11">
        <f>IFERROR(IF(PrestamoNo*PrestamoSi,PrincipalR,0), 0)</f>
        <v>0</v>
      </c>
      <c r="G555" s="11">
        <f>IFERROR(IF(PrestamoNo*PrestamoSi,Amortizacion,0), 0)</f>
        <v>0</v>
      </c>
      <c r="H555" s="12">
        <f>IFERROR(IF(PrestamoNo*PrestamoSi,SUM(INDEX(Table1[Interés],1,1):Table1[[#This Row],[Interés]]),0), 0)</f>
        <v>1049.9132331598105</v>
      </c>
      <c r="I555" s="11">
        <f>IFERROR(IF(PrestamoNo*PrestamoSi,SaldoR,0), 0)</f>
        <v>-222255.35948212421</v>
      </c>
    </row>
    <row r="556" spans="2:9" ht="16.2" customHeight="1">
      <c r="B556" s="9" t="str">
        <f>IFERROR(IF(AND(PrestamoNo*PrestamoSi,NPagos&gt;=FilaPago),FilaPago,""), "")</f>
        <v/>
      </c>
      <c r="C556" s="10">
        <f>IFERROR(IF(PrestamoNo*PrestamoSi,FechaPago,FechaInicial), FechaInicial)</f>
        <v>62672</v>
      </c>
      <c r="D556" s="11">
        <f>IFERROR(IF(PrestamoNo*PrestamoSi,CapitalR,""), "")</f>
        <v>-222255.35948212421</v>
      </c>
      <c r="E556" s="11">
        <f>IFERROR(IF(PrestamoNo*PrestamoSi,PagoMensual,0), 0)</f>
        <v>184.1652205526635</v>
      </c>
      <c r="F556" s="11">
        <f>IFERROR(IF(PrestamoNo*PrestamoSi,PrincipalR,0), 0)</f>
        <v>0</v>
      </c>
      <c r="G556" s="11">
        <f>IFERROR(IF(PrestamoNo*PrestamoSi,Amortizacion,0), 0)</f>
        <v>0</v>
      </c>
      <c r="H556" s="12">
        <f>IFERROR(IF(PrestamoNo*PrestamoSi,SUM(INDEX(Table1[Interés],1,1):Table1[[#This Row],[Interés]]),0), 0)</f>
        <v>1049.9132331598105</v>
      </c>
      <c r="I556" s="11">
        <f>IFERROR(IF(PrestamoNo*PrestamoSi,SaldoR,0), 0)</f>
        <v>-223180.37590095069</v>
      </c>
    </row>
    <row r="557" spans="2:9" ht="16.2" customHeight="1">
      <c r="B557" s="9" t="str">
        <f>IFERROR(IF(AND(PrestamoNo*PrestamoSi,NPagos&gt;=FilaPago),FilaPago,""), "")</f>
        <v/>
      </c>
      <c r="C557" s="10">
        <f>IFERROR(IF(PrestamoNo*PrestamoSi,FechaPago,FechaInicial), FechaInicial)</f>
        <v>62703</v>
      </c>
      <c r="D557" s="11">
        <f>IFERROR(IF(PrestamoNo*PrestamoSi,CapitalR,""), "")</f>
        <v>-223180.37590095069</v>
      </c>
      <c r="E557" s="11">
        <f>IFERROR(IF(PrestamoNo*PrestamoSi,PagoMensual,0), 0)</f>
        <v>184.1652205526635</v>
      </c>
      <c r="F557" s="11">
        <f>IFERROR(IF(PrestamoNo*PrestamoSi,PrincipalR,0), 0)</f>
        <v>0</v>
      </c>
      <c r="G557" s="11">
        <f>IFERROR(IF(PrestamoNo*PrestamoSi,Amortizacion,0), 0)</f>
        <v>0</v>
      </c>
      <c r="H557" s="12">
        <f>IFERROR(IF(PrestamoNo*PrestamoSi,SUM(INDEX(Table1[Interés],1,1):Table1[[#This Row],[Interés]]),0), 0)</f>
        <v>1049.9132331598105</v>
      </c>
      <c r="I557" s="11">
        <f>IFERROR(IF(PrestamoNo*PrestamoSi,SaldoR,0), 0)</f>
        <v>-224108.47570783988</v>
      </c>
    </row>
    <row r="558" spans="2:9" ht="16.2" customHeight="1">
      <c r="B558" s="9" t="str">
        <f>IFERROR(IF(AND(PrestamoNo*PrestamoSi,NPagos&gt;=FilaPago),FilaPago,""), "")</f>
        <v/>
      </c>
      <c r="C558" s="10">
        <f>IFERROR(IF(PrestamoNo*PrestamoSi,FechaPago,FechaInicial), FechaInicial)</f>
        <v>62733</v>
      </c>
      <c r="D558" s="11">
        <f>IFERROR(IF(PrestamoNo*PrestamoSi,CapitalR,""), "")</f>
        <v>-224108.47570783988</v>
      </c>
      <c r="E558" s="11">
        <f>IFERROR(IF(PrestamoNo*PrestamoSi,PagoMensual,0), 0)</f>
        <v>184.1652205526635</v>
      </c>
      <c r="F558" s="11">
        <f>IFERROR(IF(PrestamoNo*PrestamoSi,PrincipalR,0), 0)</f>
        <v>0</v>
      </c>
      <c r="G558" s="11">
        <f>IFERROR(IF(PrestamoNo*PrestamoSi,Amortizacion,0), 0)</f>
        <v>0</v>
      </c>
      <c r="H558" s="12">
        <f>IFERROR(IF(PrestamoNo*PrestamoSi,SUM(INDEX(Table1[Interés],1,1):Table1[[#This Row],[Interés]]),0), 0)</f>
        <v>1049.9132331598105</v>
      </c>
      <c r="I558" s="11">
        <f>IFERROR(IF(PrestamoNo*PrestamoSi,SaldoR,0), 0)</f>
        <v>-225039.66918075201</v>
      </c>
    </row>
    <row r="559" spans="2:9" ht="16.2" customHeight="1">
      <c r="B559" s="9" t="str">
        <f>IFERROR(IF(AND(PrestamoNo*PrestamoSi,NPagos&gt;=FilaPago),FilaPago,""), "")</f>
        <v/>
      </c>
      <c r="C559" s="10">
        <f>IFERROR(IF(PrestamoNo*PrestamoSi,FechaPago,FechaInicial), FechaInicial)</f>
        <v>62764</v>
      </c>
      <c r="D559" s="11">
        <f>IFERROR(IF(PrestamoNo*PrestamoSi,CapitalR,""), "")</f>
        <v>-225039.66918075201</v>
      </c>
      <c r="E559" s="11">
        <f>IFERROR(IF(PrestamoNo*PrestamoSi,PagoMensual,0), 0)</f>
        <v>184.1652205526635</v>
      </c>
      <c r="F559" s="11">
        <f>IFERROR(IF(PrestamoNo*PrestamoSi,PrincipalR,0), 0)</f>
        <v>0</v>
      </c>
      <c r="G559" s="11">
        <f>IFERROR(IF(PrestamoNo*PrestamoSi,Amortizacion,0), 0)</f>
        <v>0</v>
      </c>
      <c r="H559" s="12">
        <f>IFERROR(IF(PrestamoNo*PrestamoSi,SUM(INDEX(Table1[Interés],1,1):Table1[[#This Row],[Interés]]),0), 0)</f>
        <v>1049.9132331598105</v>
      </c>
      <c r="I559" s="11">
        <f>IFERROR(IF(PrestamoNo*PrestamoSi,SaldoR,0), 0)</f>
        <v>-225973.96663190721</v>
      </c>
    </row>
    <row r="560" spans="2:9" ht="16.2" customHeight="1">
      <c r="B560" s="9" t="str">
        <f>IFERROR(IF(AND(PrestamoNo*PrestamoSi,NPagos&gt;=FilaPago),FilaPago,""), "")</f>
        <v/>
      </c>
      <c r="C560" s="10">
        <f>IFERROR(IF(PrestamoNo*PrestamoSi,FechaPago,FechaInicial), FechaInicial)</f>
        <v>62794</v>
      </c>
      <c r="D560" s="11">
        <f>IFERROR(IF(PrestamoNo*PrestamoSi,CapitalR,""), "")</f>
        <v>-225973.96663190721</v>
      </c>
      <c r="E560" s="11">
        <f>IFERROR(IF(PrestamoNo*PrestamoSi,PagoMensual,0), 0)</f>
        <v>184.1652205526635</v>
      </c>
      <c r="F560" s="11">
        <f>IFERROR(IF(PrestamoNo*PrestamoSi,PrincipalR,0), 0)</f>
        <v>0</v>
      </c>
      <c r="G560" s="11">
        <f>IFERROR(IF(PrestamoNo*PrestamoSi,Amortizacion,0), 0)</f>
        <v>0</v>
      </c>
      <c r="H560" s="12">
        <f>IFERROR(IF(PrestamoNo*PrestamoSi,SUM(INDEX(Table1[Interés],1,1):Table1[[#This Row],[Interés]]),0), 0)</f>
        <v>1049.9132331598105</v>
      </c>
      <c r="I560" s="11">
        <f>IFERROR(IF(PrestamoNo*PrestamoSi,SaldoR,0), 0)</f>
        <v>-226911.37840789961</v>
      </c>
    </row>
    <row r="561" spans="2:9" ht="16.2" customHeight="1">
      <c r="B561" s="9" t="str">
        <f>IFERROR(IF(AND(PrestamoNo*PrestamoSi,NPagos&gt;=FilaPago),FilaPago,""), "")</f>
        <v/>
      </c>
      <c r="C561" s="10">
        <f>IFERROR(IF(PrestamoNo*PrestamoSi,FechaPago,FechaInicial), FechaInicial)</f>
        <v>62825</v>
      </c>
      <c r="D561" s="11">
        <f>IFERROR(IF(PrestamoNo*PrestamoSi,CapitalR,""), "")</f>
        <v>-226911.37840789961</v>
      </c>
      <c r="E561" s="11">
        <f>IFERROR(IF(PrestamoNo*PrestamoSi,PagoMensual,0), 0)</f>
        <v>184.1652205526635</v>
      </c>
      <c r="F561" s="11">
        <f>IFERROR(IF(PrestamoNo*PrestamoSi,PrincipalR,0), 0)</f>
        <v>0</v>
      </c>
      <c r="G561" s="11">
        <f>IFERROR(IF(PrestamoNo*PrestamoSi,Amortizacion,0), 0)</f>
        <v>0</v>
      </c>
      <c r="H561" s="12">
        <f>IFERROR(IF(PrestamoNo*PrestamoSi,SUM(INDEX(Table1[Interés],1,1):Table1[[#This Row],[Interés]]),0), 0)</f>
        <v>1049.9132331598105</v>
      </c>
      <c r="I561" s="11">
        <f>IFERROR(IF(PrestamoNo*PrestamoSi,SaldoR,0), 0)</f>
        <v>-227851.914889812</v>
      </c>
    </row>
    <row r="562" spans="2:9" ht="16.2" customHeight="1">
      <c r="B562" s="9" t="str">
        <f>IFERROR(IF(AND(PrestamoNo*PrestamoSi,NPagos&gt;=FilaPago),FilaPago,""), "")</f>
        <v/>
      </c>
      <c r="C562" s="10">
        <f>IFERROR(IF(PrestamoNo*PrestamoSi,FechaPago,FechaInicial), FechaInicial)</f>
        <v>62856</v>
      </c>
      <c r="D562" s="11">
        <f>IFERROR(IF(PrestamoNo*PrestamoSi,CapitalR,""), "")</f>
        <v>-227851.914889812</v>
      </c>
      <c r="E562" s="11">
        <f>IFERROR(IF(PrestamoNo*PrestamoSi,PagoMensual,0), 0)</f>
        <v>184.1652205526635</v>
      </c>
      <c r="F562" s="11">
        <f>IFERROR(IF(PrestamoNo*PrestamoSi,PrincipalR,0), 0)</f>
        <v>0</v>
      </c>
      <c r="G562" s="11">
        <f>IFERROR(IF(PrestamoNo*PrestamoSi,Amortizacion,0), 0)</f>
        <v>0</v>
      </c>
      <c r="H562" s="12">
        <f>IFERROR(IF(PrestamoNo*PrestamoSi,SUM(INDEX(Table1[Interés],1,1):Table1[[#This Row],[Interés]]),0), 0)</f>
        <v>1049.9132331598105</v>
      </c>
      <c r="I562" s="11">
        <f>IFERROR(IF(PrestamoNo*PrestamoSi,SaldoR,0), 0)</f>
        <v>-228795.58649333063</v>
      </c>
    </row>
    <row r="563" spans="2:9" ht="16.2" customHeight="1">
      <c r="B563" s="9" t="str">
        <f>IFERROR(IF(AND(PrestamoNo*PrestamoSi,NPagos&gt;=FilaPago),FilaPago,""), "")</f>
        <v/>
      </c>
      <c r="C563" s="10">
        <f>IFERROR(IF(PrestamoNo*PrestamoSi,FechaPago,FechaInicial), FechaInicial)</f>
        <v>62885</v>
      </c>
      <c r="D563" s="11">
        <f>IFERROR(IF(PrestamoNo*PrestamoSi,CapitalR,""), "")</f>
        <v>-228795.58649333063</v>
      </c>
      <c r="E563" s="11">
        <f>IFERROR(IF(PrestamoNo*PrestamoSi,PagoMensual,0), 0)</f>
        <v>184.1652205526635</v>
      </c>
      <c r="F563" s="11">
        <f>IFERROR(IF(PrestamoNo*PrestamoSi,PrincipalR,0), 0)</f>
        <v>0</v>
      </c>
      <c r="G563" s="11">
        <f>IFERROR(IF(PrestamoNo*PrestamoSi,Amortizacion,0), 0)</f>
        <v>0</v>
      </c>
      <c r="H563" s="12">
        <f>IFERROR(IF(PrestamoNo*PrestamoSi,SUM(INDEX(Table1[Interés],1,1):Table1[[#This Row],[Interés]]),0), 0)</f>
        <v>1049.9132331598105</v>
      </c>
      <c r="I563" s="11">
        <f>IFERROR(IF(PrestamoNo*PrestamoSi,SaldoR,0), 0)</f>
        <v>-229742.40366886105</v>
      </c>
    </row>
    <row r="564" spans="2:9" ht="16.2" customHeight="1">
      <c r="B564" s="9" t="str">
        <f>IFERROR(IF(AND(PrestamoNo*PrestamoSi,NPagos&gt;=FilaPago),FilaPago,""), "")</f>
        <v/>
      </c>
      <c r="C564" s="10">
        <f>IFERROR(IF(PrestamoNo*PrestamoSi,FechaPago,FechaInicial), FechaInicial)</f>
        <v>62916</v>
      </c>
      <c r="D564" s="11">
        <f>IFERROR(IF(PrestamoNo*PrestamoSi,CapitalR,""), "")</f>
        <v>-229742.40366886105</v>
      </c>
      <c r="E564" s="11">
        <f>IFERROR(IF(PrestamoNo*PrestamoSi,PagoMensual,0), 0)</f>
        <v>184.1652205526635</v>
      </c>
      <c r="F564" s="11">
        <f>IFERROR(IF(PrestamoNo*PrestamoSi,PrincipalR,0), 0)</f>
        <v>0</v>
      </c>
      <c r="G564" s="11">
        <f>IFERROR(IF(PrestamoNo*PrestamoSi,Amortizacion,0), 0)</f>
        <v>0</v>
      </c>
      <c r="H564" s="12">
        <f>IFERROR(IF(PrestamoNo*PrestamoSi,SUM(INDEX(Table1[Interés],1,1):Table1[[#This Row],[Interés]]),0), 0)</f>
        <v>1049.9132331598105</v>
      </c>
      <c r="I564" s="11">
        <f>IFERROR(IF(PrestamoNo*PrestamoSi,SaldoR,0), 0)</f>
        <v>-230692.37690164335</v>
      </c>
    </row>
    <row r="565" spans="2:9" ht="16.2" customHeight="1">
      <c r="B565" s="9" t="str">
        <f>IFERROR(IF(AND(PrestamoNo*PrestamoSi,NPagos&gt;=FilaPago),FilaPago,""), "")</f>
        <v/>
      </c>
      <c r="C565" s="10">
        <f>IFERROR(IF(PrestamoNo*PrestamoSi,FechaPago,FechaInicial), FechaInicial)</f>
        <v>62946</v>
      </c>
      <c r="D565" s="11">
        <f>IFERROR(IF(PrestamoNo*PrestamoSi,CapitalR,""), "")</f>
        <v>-230692.37690164335</v>
      </c>
      <c r="E565" s="11">
        <f>IFERROR(IF(PrestamoNo*PrestamoSi,PagoMensual,0), 0)</f>
        <v>184.1652205526635</v>
      </c>
      <c r="F565" s="11">
        <f>IFERROR(IF(PrestamoNo*PrestamoSi,PrincipalR,0), 0)</f>
        <v>0</v>
      </c>
      <c r="G565" s="11">
        <f>IFERROR(IF(PrestamoNo*PrestamoSi,Amortizacion,0), 0)</f>
        <v>0</v>
      </c>
      <c r="H565" s="12">
        <f>IFERROR(IF(PrestamoNo*PrestamoSi,SUM(INDEX(Table1[Interés],1,1):Table1[[#This Row],[Interés]]),0), 0)</f>
        <v>1049.9132331598105</v>
      </c>
      <c r="I565" s="11">
        <f>IFERROR(IF(PrestamoNo*PrestamoSi,SaldoR,0), 0)</f>
        <v>-231645.51671186826</v>
      </c>
    </row>
    <row r="566" spans="2:9" ht="16.2" customHeight="1">
      <c r="B566" s="9" t="str">
        <f>IFERROR(IF(AND(PrestamoNo*PrestamoSi,NPagos&gt;=FilaPago),FilaPago,""), "")</f>
        <v/>
      </c>
      <c r="C566" s="10">
        <f>IFERROR(IF(PrestamoNo*PrestamoSi,FechaPago,FechaInicial), FechaInicial)</f>
        <v>62977</v>
      </c>
      <c r="D566" s="11">
        <f>IFERROR(IF(PrestamoNo*PrestamoSi,CapitalR,""), "")</f>
        <v>-231645.51671186826</v>
      </c>
      <c r="E566" s="11">
        <f>IFERROR(IF(PrestamoNo*PrestamoSi,PagoMensual,0), 0)</f>
        <v>184.1652205526635</v>
      </c>
      <c r="F566" s="11">
        <f>IFERROR(IF(PrestamoNo*PrestamoSi,PrincipalR,0), 0)</f>
        <v>0</v>
      </c>
      <c r="G566" s="11">
        <f>IFERROR(IF(PrestamoNo*PrestamoSi,Amortizacion,0), 0)</f>
        <v>0</v>
      </c>
      <c r="H566" s="12">
        <f>IFERROR(IF(PrestamoNo*PrestamoSi,SUM(INDEX(Table1[Interés],1,1):Table1[[#This Row],[Interés]]),0), 0)</f>
        <v>1049.9132331598105</v>
      </c>
      <c r="I566" s="11">
        <f>IFERROR(IF(PrestamoNo*PrestamoSi,SaldoR,0), 0)</f>
        <v>-232601.83365479377</v>
      </c>
    </row>
    <row r="567" spans="2:9" ht="16.2" customHeight="1">
      <c r="B567" s="9" t="str">
        <f>IFERROR(IF(AND(PrestamoNo*PrestamoSi,NPagos&gt;=FilaPago),FilaPago,""), "")</f>
        <v/>
      </c>
      <c r="C567" s="10">
        <f>IFERROR(IF(PrestamoNo*PrestamoSi,FechaPago,FechaInicial), FechaInicial)</f>
        <v>63007</v>
      </c>
      <c r="D567" s="11">
        <f>IFERROR(IF(PrestamoNo*PrestamoSi,CapitalR,""), "")</f>
        <v>-232601.83365479377</v>
      </c>
      <c r="E567" s="11">
        <f>IFERROR(IF(PrestamoNo*PrestamoSi,PagoMensual,0), 0)</f>
        <v>184.1652205526635</v>
      </c>
      <c r="F567" s="11">
        <f>IFERROR(IF(PrestamoNo*PrestamoSi,PrincipalR,0), 0)</f>
        <v>0</v>
      </c>
      <c r="G567" s="11">
        <f>IFERROR(IF(PrestamoNo*PrestamoSi,Amortizacion,0), 0)</f>
        <v>0</v>
      </c>
      <c r="H567" s="12">
        <f>IFERROR(IF(PrestamoNo*PrestamoSi,SUM(INDEX(Table1[Interés],1,1):Table1[[#This Row],[Interés]]),0), 0)</f>
        <v>1049.9132331598105</v>
      </c>
      <c r="I567" s="11">
        <f>IFERROR(IF(PrestamoNo*PrestamoSi,SaldoR,0), 0)</f>
        <v>-233561.33832086241</v>
      </c>
    </row>
    <row r="568" spans="2:9" ht="16.2" customHeight="1">
      <c r="B568" s="9" t="str">
        <f>IFERROR(IF(AND(PrestamoNo*PrestamoSi,NPagos&gt;=FilaPago),FilaPago,""), "")</f>
        <v/>
      </c>
      <c r="C568" s="10">
        <f>IFERROR(IF(PrestamoNo*PrestamoSi,FechaPago,FechaInicial), FechaInicial)</f>
        <v>63038</v>
      </c>
      <c r="D568" s="11">
        <f>IFERROR(IF(PrestamoNo*PrestamoSi,CapitalR,""), "")</f>
        <v>-233561.33832086241</v>
      </c>
      <c r="E568" s="11">
        <f>IFERROR(IF(PrestamoNo*PrestamoSi,PagoMensual,0), 0)</f>
        <v>184.1652205526635</v>
      </c>
      <c r="F568" s="11">
        <f>IFERROR(IF(PrestamoNo*PrestamoSi,PrincipalR,0), 0)</f>
        <v>0</v>
      </c>
      <c r="G568" s="11">
        <f>IFERROR(IF(PrestamoNo*PrestamoSi,Amortizacion,0), 0)</f>
        <v>0</v>
      </c>
      <c r="H568" s="12">
        <f>IFERROR(IF(PrestamoNo*PrestamoSi,SUM(INDEX(Table1[Interés],1,1):Table1[[#This Row],[Interés]]),0), 0)</f>
        <v>1049.9132331598105</v>
      </c>
      <c r="I568" s="11">
        <f>IFERROR(IF(PrestamoNo*PrestamoSi,SaldoR,0), 0)</f>
        <v>-234524.04133581792</v>
      </c>
    </row>
    <row r="569" spans="2:9" ht="16.2" customHeight="1">
      <c r="B569" s="9" t="str">
        <f>IFERROR(IF(AND(PrestamoNo*PrestamoSi,NPagos&gt;=FilaPago),FilaPago,""), "")</f>
        <v/>
      </c>
      <c r="C569" s="10">
        <f>IFERROR(IF(PrestamoNo*PrestamoSi,FechaPago,FechaInicial), FechaInicial)</f>
        <v>63069</v>
      </c>
      <c r="D569" s="11">
        <f>IFERROR(IF(PrestamoNo*PrestamoSi,CapitalR,""), "")</f>
        <v>-234524.04133581792</v>
      </c>
      <c r="E569" s="11">
        <f>IFERROR(IF(PrestamoNo*PrestamoSi,PagoMensual,0), 0)</f>
        <v>184.1652205526635</v>
      </c>
      <c r="F569" s="11">
        <f>IFERROR(IF(PrestamoNo*PrestamoSi,PrincipalR,0), 0)</f>
        <v>0</v>
      </c>
      <c r="G569" s="11">
        <f>IFERROR(IF(PrestamoNo*PrestamoSi,Amortizacion,0), 0)</f>
        <v>0</v>
      </c>
      <c r="H569" s="12">
        <f>IFERROR(IF(PrestamoNo*PrestamoSi,SUM(INDEX(Table1[Interés],1,1):Table1[[#This Row],[Interés]]),0), 0)</f>
        <v>1049.9132331598105</v>
      </c>
      <c r="I569" s="11">
        <f>IFERROR(IF(PrestamoNo*PrestamoSi,SaldoR,0), 0)</f>
        <v>-235489.95336082345</v>
      </c>
    </row>
    <row r="570" spans="2:9" ht="16.2" customHeight="1">
      <c r="B570" s="9" t="str">
        <f>IFERROR(IF(AND(PrestamoNo*PrestamoSi,NPagos&gt;=FilaPago),FilaPago,""), "")</f>
        <v/>
      </c>
      <c r="C570" s="10">
        <f>IFERROR(IF(PrestamoNo*PrestamoSi,FechaPago,FechaInicial), FechaInicial)</f>
        <v>63099</v>
      </c>
      <c r="D570" s="11">
        <f>IFERROR(IF(PrestamoNo*PrestamoSi,CapitalR,""), "")</f>
        <v>-235489.95336082345</v>
      </c>
      <c r="E570" s="11">
        <f>IFERROR(IF(PrestamoNo*PrestamoSi,PagoMensual,0), 0)</f>
        <v>184.1652205526635</v>
      </c>
      <c r="F570" s="11">
        <f>IFERROR(IF(PrestamoNo*PrestamoSi,PrincipalR,0), 0)</f>
        <v>0</v>
      </c>
      <c r="G570" s="11">
        <f>IFERROR(IF(PrestamoNo*PrestamoSi,Amortizacion,0), 0)</f>
        <v>0</v>
      </c>
      <c r="H570" s="12">
        <f>IFERROR(IF(PrestamoNo*PrestamoSi,SUM(INDEX(Table1[Interés],1,1):Table1[[#This Row],[Interés]]),0), 0)</f>
        <v>1049.9132331598105</v>
      </c>
      <c r="I570" s="11">
        <f>IFERROR(IF(PrestamoNo*PrestamoSi,SaldoR,0), 0)</f>
        <v>-236459.08509257887</v>
      </c>
    </row>
    <row r="571" spans="2:9" ht="16.2" customHeight="1">
      <c r="B571" s="9" t="str">
        <f>IFERROR(IF(AND(PrestamoNo*PrestamoSi,NPagos&gt;=FilaPago),FilaPago,""), "")</f>
        <v/>
      </c>
      <c r="C571" s="10">
        <f>IFERROR(IF(PrestamoNo*PrestamoSi,FechaPago,FechaInicial), FechaInicial)</f>
        <v>63130</v>
      </c>
      <c r="D571" s="11">
        <f>IFERROR(IF(PrestamoNo*PrestamoSi,CapitalR,""), "")</f>
        <v>-236459.08509257887</v>
      </c>
      <c r="E571" s="11">
        <f>IFERROR(IF(PrestamoNo*PrestamoSi,PagoMensual,0), 0)</f>
        <v>184.1652205526635</v>
      </c>
      <c r="F571" s="11">
        <f>IFERROR(IF(PrestamoNo*PrestamoSi,PrincipalR,0), 0)</f>
        <v>0</v>
      </c>
      <c r="G571" s="11">
        <f>IFERROR(IF(PrestamoNo*PrestamoSi,Amortizacion,0), 0)</f>
        <v>0</v>
      </c>
      <c r="H571" s="12">
        <f>IFERROR(IF(PrestamoNo*PrestamoSi,SUM(INDEX(Table1[Interés],1,1):Table1[[#This Row],[Interés]]),0), 0)</f>
        <v>1049.9132331598105</v>
      </c>
      <c r="I571" s="11">
        <f>IFERROR(IF(PrestamoNo*PrestamoSi,SaldoR,0), 0)</f>
        <v>-237431.44726344018</v>
      </c>
    </row>
    <row r="572" spans="2:9" ht="16.2" customHeight="1">
      <c r="B572" s="9" t="str">
        <f>IFERROR(IF(AND(PrestamoNo*PrestamoSi,NPagos&gt;=FilaPago),FilaPago,""), "")</f>
        <v/>
      </c>
      <c r="C572" s="10">
        <f>IFERROR(IF(PrestamoNo*PrestamoSi,FechaPago,FechaInicial), FechaInicial)</f>
        <v>63160</v>
      </c>
      <c r="D572" s="11">
        <f>IFERROR(IF(PrestamoNo*PrestamoSi,CapitalR,""), "")</f>
        <v>-237431.44726344018</v>
      </c>
      <c r="E572" s="11">
        <f>IFERROR(IF(PrestamoNo*PrestamoSi,PagoMensual,0), 0)</f>
        <v>184.1652205526635</v>
      </c>
      <c r="F572" s="11">
        <f>IFERROR(IF(PrestamoNo*PrestamoSi,PrincipalR,0), 0)</f>
        <v>0</v>
      </c>
      <c r="G572" s="11">
        <f>IFERROR(IF(PrestamoNo*PrestamoSi,Amortizacion,0), 0)</f>
        <v>0</v>
      </c>
      <c r="H572" s="12">
        <f>IFERROR(IF(PrestamoNo*PrestamoSi,SUM(INDEX(Table1[Interés],1,1):Table1[[#This Row],[Interés]]),0), 0)</f>
        <v>1049.9132331598105</v>
      </c>
      <c r="I572" s="11">
        <f>IFERROR(IF(PrestamoNo*PrestamoSi,SaldoR,0), 0)</f>
        <v>-238407.05064153761</v>
      </c>
    </row>
    <row r="573" spans="2:9" ht="16.2" customHeight="1">
      <c r="B573" s="9" t="str">
        <f>IFERROR(IF(AND(PrestamoNo*PrestamoSi,NPagos&gt;=FilaPago),FilaPago,""), "")</f>
        <v/>
      </c>
      <c r="C573" s="10">
        <f>IFERROR(IF(PrestamoNo*PrestamoSi,FechaPago,FechaInicial), FechaInicial)</f>
        <v>63191</v>
      </c>
      <c r="D573" s="11">
        <f>IFERROR(IF(PrestamoNo*PrestamoSi,CapitalR,""), "")</f>
        <v>-238407.05064153761</v>
      </c>
      <c r="E573" s="11">
        <f>IFERROR(IF(PrestamoNo*PrestamoSi,PagoMensual,0), 0)</f>
        <v>184.1652205526635</v>
      </c>
      <c r="F573" s="11">
        <f>IFERROR(IF(PrestamoNo*PrestamoSi,PrincipalR,0), 0)</f>
        <v>0</v>
      </c>
      <c r="G573" s="11">
        <f>IFERROR(IF(PrestamoNo*PrestamoSi,Amortizacion,0), 0)</f>
        <v>0</v>
      </c>
      <c r="H573" s="12">
        <f>IFERROR(IF(PrestamoNo*PrestamoSi,SUM(INDEX(Table1[Interés],1,1):Table1[[#This Row],[Interés]]),0), 0)</f>
        <v>1049.9132331598105</v>
      </c>
      <c r="I573" s="11">
        <f>IFERROR(IF(PrestamoNo*PrestamoSi,SaldoR,0), 0)</f>
        <v>-239385.90603089548</v>
      </c>
    </row>
    <row r="574" spans="2:9" ht="16.2" customHeight="1">
      <c r="B574" s="9" t="str">
        <f>IFERROR(IF(AND(PrestamoNo*PrestamoSi,NPagos&gt;=FilaPago),FilaPago,""), "")</f>
        <v/>
      </c>
      <c r="C574" s="10">
        <f>IFERROR(IF(PrestamoNo*PrestamoSi,FechaPago,FechaInicial), FechaInicial)</f>
        <v>63222</v>
      </c>
      <c r="D574" s="11">
        <f>IFERROR(IF(PrestamoNo*PrestamoSi,CapitalR,""), "")</f>
        <v>-239385.90603089548</v>
      </c>
      <c r="E574" s="11">
        <f>IFERROR(IF(PrestamoNo*PrestamoSi,PagoMensual,0), 0)</f>
        <v>184.1652205526635</v>
      </c>
      <c r="F574" s="11">
        <f>IFERROR(IF(PrestamoNo*PrestamoSi,PrincipalR,0), 0)</f>
        <v>0</v>
      </c>
      <c r="G574" s="11">
        <f>IFERROR(IF(PrestamoNo*PrestamoSi,Amortizacion,0), 0)</f>
        <v>0</v>
      </c>
      <c r="H574" s="12">
        <f>IFERROR(IF(PrestamoNo*PrestamoSi,SUM(INDEX(Table1[Interés],1,1):Table1[[#This Row],[Interés]]),0), 0)</f>
        <v>1049.9132331598105</v>
      </c>
      <c r="I574" s="11">
        <f>IFERROR(IF(PrestamoNo*PrestamoSi,SaldoR,0), 0)</f>
        <v>-240368.02427155114</v>
      </c>
    </row>
    <row r="575" spans="2:9" ht="16.2" customHeight="1">
      <c r="B575" s="9" t="str">
        <f>IFERROR(IF(AND(PrestamoNo*PrestamoSi,NPagos&gt;=FilaPago),FilaPago,""), "")</f>
        <v/>
      </c>
      <c r="C575" s="10">
        <f>IFERROR(IF(PrestamoNo*PrestamoSi,FechaPago,FechaInicial), FechaInicial)</f>
        <v>63250</v>
      </c>
      <c r="D575" s="11">
        <f>IFERROR(IF(PrestamoNo*PrestamoSi,CapitalR,""), "")</f>
        <v>-240368.02427155114</v>
      </c>
      <c r="E575" s="11">
        <f>IFERROR(IF(PrestamoNo*PrestamoSi,PagoMensual,0), 0)</f>
        <v>184.1652205526635</v>
      </c>
      <c r="F575" s="11">
        <f>IFERROR(IF(PrestamoNo*PrestamoSi,PrincipalR,0), 0)</f>
        <v>0</v>
      </c>
      <c r="G575" s="11">
        <f>IFERROR(IF(PrestamoNo*PrestamoSi,Amortizacion,0), 0)</f>
        <v>0</v>
      </c>
      <c r="H575" s="12">
        <f>IFERROR(IF(PrestamoNo*PrestamoSi,SUM(INDEX(Table1[Interés],1,1):Table1[[#This Row],[Interés]]),0), 0)</f>
        <v>1049.9132331598105</v>
      </c>
      <c r="I575" s="11">
        <f>IFERROR(IF(PrestamoNo*PrestamoSi,SaldoR,0), 0)</f>
        <v>-241353.4162396756</v>
      </c>
    </row>
    <row r="576" spans="2:9" ht="16.2" customHeight="1">
      <c r="B576" s="9" t="str">
        <f>IFERROR(IF(AND(PrestamoNo*PrestamoSi,NPagos&gt;=FilaPago),FilaPago,""), "")</f>
        <v/>
      </c>
      <c r="C576" s="10">
        <f>IFERROR(IF(PrestamoNo*PrestamoSi,FechaPago,FechaInicial), FechaInicial)</f>
        <v>63281</v>
      </c>
      <c r="D576" s="11">
        <f>IFERROR(IF(PrestamoNo*PrestamoSi,CapitalR,""), "")</f>
        <v>-241353.4162396756</v>
      </c>
      <c r="E576" s="11">
        <f>IFERROR(IF(PrestamoNo*PrestamoSi,PagoMensual,0), 0)</f>
        <v>184.1652205526635</v>
      </c>
      <c r="F576" s="11">
        <f>IFERROR(IF(PrestamoNo*PrestamoSi,PrincipalR,0), 0)</f>
        <v>0</v>
      </c>
      <c r="G576" s="11">
        <f>IFERROR(IF(PrestamoNo*PrestamoSi,Amortizacion,0), 0)</f>
        <v>0</v>
      </c>
      <c r="H576" s="12">
        <f>IFERROR(IF(PrestamoNo*PrestamoSi,SUM(INDEX(Table1[Interés],1,1):Table1[[#This Row],[Interés]]),0), 0)</f>
        <v>1049.9132331598105</v>
      </c>
      <c r="I576" s="11">
        <f>IFERROR(IF(PrestamoNo*PrestamoSi,SaldoR,0), 0)</f>
        <v>-242342.09284769394</v>
      </c>
    </row>
    <row r="577" spans="2:9" ht="16.2" customHeight="1">
      <c r="B577" s="9" t="str">
        <f>IFERROR(IF(AND(PrestamoNo*PrestamoSi,NPagos&gt;=FilaPago),FilaPago,""), "")</f>
        <v/>
      </c>
      <c r="C577" s="10">
        <f>IFERROR(IF(PrestamoNo*PrestamoSi,FechaPago,FechaInicial), FechaInicial)</f>
        <v>63311</v>
      </c>
      <c r="D577" s="11">
        <f>IFERROR(IF(PrestamoNo*PrestamoSi,CapitalR,""), "")</f>
        <v>-242342.09284769394</v>
      </c>
      <c r="E577" s="11">
        <f>IFERROR(IF(PrestamoNo*PrestamoSi,PagoMensual,0), 0)</f>
        <v>184.1652205526635</v>
      </c>
      <c r="F577" s="11">
        <f>IFERROR(IF(PrestamoNo*PrestamoSi,PrincipalR,0), 0)</f>
        <v>0</v>
      </c>
      <c r="G577" s="11">
        <f>IFERROR(IF(PrestamoNo*PrestamoSi,Amortizacion,0), 0)</f>
        <v>0</v>
      </c>
      <c r="H577" s="12">
        <f>IFERROR(IF(PrestamoNo*PrestamoSi,SUM(INDEX(Table1[Interés],1,1):Table1[[#This Row],[Interés]]),0), 0)</f>
        <v>1049.9132331598105</v>
      </c>
      <c r="I577" s="11">
        <f>IFERROR(IF(PrestamoNo*PrestamoSi,SaldoR,0), 0)</f>
        <v>-243334.06504440561</v>
      </c>
    </row>
    <row r="578" spans="2:9" ht="16.2" customHeight="1">
      <c r="B578" s="9" t="str">
        <f>IFERROR(IF(AND(PrestamoNo*PrestamoSi,NPagos&gt;=FilaPago),FilaPago,""), "")</f>
        <v/>
      </c>
      <c r="C578" s="10">
        <f>IFERROR(IF(PrestamoNo*PrestamoSi,FechaPago,FechaInicial), FechaInicial)</f>
        <v>63342</v>
      </c>
      <c r="D578" s="11">
        <f>IFERROR(IF(PrestamoNo*PrestamoSi,CapitalR,""), "")</f>
        <v>-243334.06504440561</v>
      </c>
      <c r="E578" s="11">
        <f>IFERROR(IF(PrestamoNo*PrestamoSi,PagoMensual,0), 0)</f>
        <v>184.1652205526635</v>
      </c>
      <c r="F578" s="11">
        <f>IFERROR(IF(PrestamoNo*PrestamoSi,PrincipalR,0), 0)</f>
        <v>0</v>
      </c>
      <c r="G578" s="11">
        <f>IFERROR(IF(PrestamoNo*PrestamoSi,Amortizacion,0), 0)</f>
        <v>0</v>
      </c>
      <c r="H578" s="12">
        <f>IFERROR(IF(PrestamoNo*PrestamoSi,SUM(INDEX(Table1[Interés],1,1):Table1[[#This Row],[Interés]]),0), 0)</f>
        <v>1049.9132331598105</v>
      </c>
      <c r="I578" s="11">
        <f>IFERROR(IF(PrestamoNo*PrestamoSi,SaldoR,0), 0)</f>
        <v>-244329.34381510632</v>
      </c>
    </row>
    <row r="579" spans="2:9" ht="16.2" customHeight="1">
      <c r="B579" s="9" t="str">
        <f>IFERROR(IF(AND(PrestamoNo*PrestamoSi,NPagos&gt;=FilaPago),FilaPago,""), "")</f>
        <v/>
      </c>
      <c r="C579" s="10">
        <f>IFERROR(IF(PrestamoNo*PrestamoSi,FechaPago,FechaInicial), FechaInicial)</f>
        <v>63372</v>
      </c>
      <c r="D579" s="11">
        <f>IFERROR(IF(PrestamoNo*PrestamoSi,CapitalR,""), "")</f>
        <v>-244329.34381510632</v>
      </c>
      <c r="E579" s="11">
        <f>IFERROR(IF(PrestamoNo*PrestamoSi,PagoMensual,0), 0)</f>
        <v>184.1652205526635</v>
      </c>
      <c r="F579" s="11">
        <f>IFERROR(IF(PrestamoNo*PrestamoSi,PrincipalR,0), 0)</f>
        <v>0</v>
      </c>
      <c r="G579" s="11">
        <f>IFERROR(IF(PrestamoNo*PrestamoSi,Amortizacion,0), 0)</f>
        <v>0</v>
      </c>
      <c r="H579" s="12">
        <f>IFERROR(IF(PrestamoNo*PrestamoSi,SUM(INDEX(Table1[Interés],1,1):Table1[[#This Row],[Interés]]),0), 0)</f>
        <v>1049.9132331598105</v>
      </c>
      <c r="I579" s="11">
        <f>IFERROR(IF(PrestamoNo*PrestamoSi,SaldoR,0), 0)</f>
        <v>-245327.9401817093</v>
      </c>
    </row>
    <row r="580" spans="2:9" ht="16.2" customHeight="1">
      <c r="B580" s="9" t="str">
        <f>IFERROR(IF(AND(PrestamoNo*PrestamoSi,NPagos&gt;=FilaPago),FilaPago,""), "")</f>
        <v/>
      </c>
      <c r="C580" s="10">
        <f>IFERROR(IF(PrestamoNo*PrestamoSi,FechaPago,FechaInicial), FechaInicial)</f>
        <v>63403</v>
      </c>
      <c r="D580" s="11">
        <f>IFERROR(IF(PrestamoNo*PrestamoSi,CapitalR,""), "")</f>
        <v>-245327.9401817093</v>
      </c>
      <c r="E580" s="11">
        <f>IFERROR(IF(PrestamoNo*PrestamoSi,PagoMensual,0), 0)</f>
        <v>184.1652205526635</v>
      </c>
      <c r="F580" s="11">
        <f>IFERROR(IF(PrestamoNo*PrestamoSi,PrincipalR,0), 0)</f>
        <v>0</v>
      </c>
      <c r="G580" s="11">
        <f>IFERROR(IF(PrestamoNo*PrestamoSi,Amortizacion,0), 0)</f>
        <v>0</v>
      </c>
      <c r="H580" s="12">
        <f>IFERROR(IF(PrestamoNo*PrestamoSi,SUM(INDEX(Table1[Interés],1,1):Table1[[#This Row],[Interés]]),0), 0)</f>
        <v>1049.9132331598105</v>
      </c>
      <c r="I580" s="11">
        <f>IFERROR(IF(PrestamoNo*PrestamoSi,SaldoR,0), 0)</f>
        <v>-246329.86520286772</v>
      </c>
    </row>
    <row r="581" spans="2:9" ht="16.2" customHeight="1">
      <c r="B581" s="9" t="str">
        <f>IFERROR(IF(AND(PrestamoNo*PrestamoSi,NPagos&gt;=FilaPago),FilaPago,""), "")</f>
        <v/>
      </c>
      <c r="C581" s="10">
        <f>IFERROR(IF(PrestamoNo*PrestamoSi,FechaPago,FechaInicial), FechaInicial)</f>
        <v>63434</v>
      </c>
      <c r="D581" s="11">
        <f>IFERROR(IF(PrestamoNo*PrestamoSi,CapitalR,""), "")</f>
        <v>-246329.86520286772</v>
      </c>
      <c r="E581" s="11">
        <f>IFERROR(IF(PrestamoNo*PrestamoSi,PagoMensual,0), 0)</f>
        <v>184.1652205526635</v>
      </c>
      <c r="F581" s="11">
        <f>IFERROR(IF(PrestamoNo*PrestamoSi,PrincipalR,0), 0)</f>
        <v>0</v>
      </c>
      <c r="G581" s="11">
        <f>IFERROR(IF(PrestamoNo*PrestamoSi,Amortizacion,0), 0)</f>
        <v>0</v>
      </c>
      <c r="H581" s="12">
        <f>IFERROR(IF(PrestamoNo*PrestamoSi,SUM(INDEX(Table1[Interés],1,1):Table1[[#This Row],[Interés]]),0), 0)</f>
        <v>1049.9132331598105</v>
      </c>
      <c r="I581" s="11">
        <f>IFERROR(IF(PrestamoNo*PrestamoSi,SaldoR,0), 0)</f>
        <v>-247335.12997409666</v>
      </c>
    </row>
    <row r="582" spans="2:9" ht="16.2" customHeight="1">
      <c r="B582" s="9" t="str">
        <f>IFERROR(IF(AND(PrestamoNo*PrestamoSi,NPagos&gt;=FilaPago),FilaPago,""), "")</f>
        <v/>
      </c>
      <c r="C582" s="10">
        <f>IFERROR(IF(PrestamoNo*PrestamoSi,FechaPago,FechaInicial), FechaInicial)</f>
        <v>63464</v>
      </c>
      <c r="D582" s="11">
        <f>IFERROR(IF(PrestamoNo*PrestamoSi,CapitalR,""), "")</f>
        <v>-247335.12997409666</v>
      </c>
      <c r="E582" s="11">
        <f>IFERROR(IF(PrestamoNo*PrestamoSi,PagoMensual,0), 0)</f>
        <v>184.1652205526635</v>
      </c>
      <c r="F582" s="11">
        <f>IFERROR(IF(PrestamoNo*PrestamoSi,PrincipalR,0), 0)</f>
        <v>0</v>
      </c>
      <c r="G582" s="11">
        <f>IFERROR(IF(PrestamoNo*PrestamoSi,Amortizacion,0), 0)</f>
        <v>0</v>
      </c>
      <c r="H582" s="12">
        <f>IFERROR(IF(PrestamoNo*PrestamoSi,SUM(INDEX(Table1[Interés],1,1):Table1[[#This Row],[Interés]]),0), 0)</f>
        <v>1049.9132331598105</v>
      </c>
      <c r="I582" s="11">
        <f>IFERROR(IF(PrestamoNo*PrestamoSi,SaldoR,0), 0)</f>
        <v>-248343.74562789631</v>
      </c>
    </row>
    <row r="583" spans="2:9" ht="16.2" customHeight="1">
      <c r="B583" s="9" t="str">
        <f>IFERROR(IF(AND(PrestamoNo*PrestamoSi,NPagos&gt;=FilaPago),FilaPago,""), "")</f>
        <v/>
      </c>
      <c r="C583" s="10">
        <f>IFERROR(IF(PrestamoNo*PrestamoSi,FechaPago,FechaInicial), FechaInicial)</f>
        <v>63495</v>
      </c>
      <c r="D583" s="11">
        <f>IFERROR(IF(PrestamoNo*PrestamoSi,CapitalR,""), "")</f>
        <v>-248343.74562789631</v>
      </c>
      <c r="E583" s="11">
        <f>IFERROR(IF(PrestamoNo*PrestamoSi,PagoMensual,0), 0)</f>
        <v>184.1652205526635</v>
      </c>
      <c r="F583" s="11">
        <f>IFERROR(IF(PrestamoNo*PrestamoSi,PrincipalR,0), 0)</f>
        <v>0</v>
      </c>
      <c r="G583" s="11">
        <f>IFERROR(IF(PrestamoNo*PrestamoSi,Amortizacion,0), 0)</f>
        <v>0</v>
      </c>
      <c r="H583" s="12">
        <f>IFERROR(IF(PrestamoNo*PrestamoSi,SUM(INDEX(Table1[Interés],1,1):Table1[[#This Row],[Interés]]),0), 0)</f>
        <v>1049.9132331598105</v>
      </c>
      <c r="I583" s="11">
        <f>IFERROR(IF(PrestamoNo*PrestamoSi,SaldoR,0), 0)</f>
        <v>-249355.72333387524</v>
      </c>
    </row>
    <row r="584" spans="2:9" ht="16.2" customHeight="1">
      <c r="B584" s="9" t="str">
        <f>IFERROR(IF(AND(PrestamoNo*PrestamoSi,NPagos&gt;=FilaPago),FilaPago,""), "")</f>
        <v/>
      </c>
      <c r="C584" s="10">
        <f>IFERROR(IF(PrestamoNo*PrestamoSi,FechaPago,FechaInicial), FechaInicial)</f>
        <v>63525</v>
      </c>
      <c r="D584" s="11">
        <f>IFERROR(IF(PrestamoNo*PrestamoSi,CapitalR,""), "")</f>
        <v>-249355.72333387524</v>
      </c>
      <c r="E584" s="11">
        <f>IFERROR(IF(PrestamoNo*PrestamoSi,PagoMensual,0), 0)</f>
        <v>184.1652205526635</v>
      </c>
      <c r="F584" s="11">
        <f>IFERROR(IF(PrestamoNo*PrestamoSi,PrincipalR,0), 0)</f>
        <v>0</v>
      </c>
      <c r="G584" s="11">
        <f>IFERROR(IF(PrestamoNo*PrestamoSi,Amortizacion,0), 0)</f>
        <v>0</v>
      </c>
      <c r="H584" s="12">
        <f>IFERROR(IF(PrestamoNo*PrestamoSi,SUM(INDEX(Table1[Interés],1,1):Table1[[#This Row],[Interés]]),0), 0)</f>
        <v>1049.9132331598105</v>
      </c>
      <c r="I584" s="11">
        <f>IFERROR(IF(PrestamoNo*PrestamoSi,SaldoR,0), 0)</f>
        <v>-250371.07429887418</v>
      </c>
    </row>
    <row r="585" spans="2:9" ht="16.2" customHeight="1">
      <c r="B585" s="9" t="str">
        <f>IFERROR(IF(AND(PrestamoNo*PrestamoSi,NPagos&gt;=FilaPago),FilaPago,""), "")</f>
        <v/>
      </c>
      <c r="C585" s="10">
        <f>IFERROR(IF(PrestamoNo*PrestamoSi,FechaPago,FechaInicial), FechaInicial)</f>
        <v>63556</v>
      </c>
      <c r="D585" s="11">
        <f>IFERROR(IF(PrestamoNo*PrestamoSi,CapitalR,""), "")</f>
        <v>-250371.07429887418</v>
      </c>
      <c r="E585" s="11">
        <f>IFERROR(IF(PrestamoNo*PrestamoSi,PagoMensual,0), 0)</f>
        <v>184.1652205526635</v>
      </c>
      <c r="F585" s="11">
        <f>IFERROR(IF(PrestamoNo*PrestamoSi,PrincipalR,0), 0)</f>
        <v>0</v>
      </c>
      <c r="G585" s="11">
        <f>IFERROR(IF(PrestamoNo*PrestamoSi,Amortizacion,0), 0)</f>
        <v>0</v>
      </c>
      <c r="H585" s="12">
        <f>IFERROR(IF(PrestamoNo*PrestamoSi,SUM(INDEX(Table1[Interés],1,1):Table1[[#This Row],[Interés]]),0), 0)</f>
        <v>1049.9132331598105</v>
      </c>
      <c r="I585" s="11">
        <f>IFERROR(IF(PrestamoNo*PrestamoSi,SaldoR,0), 0)</f>
        <v>-251389.80976708987</v>
      </c>
    </row>
    <row r="586" spans="2:9" ht="16.2" customHeight="1">
      <c r="B586" s="9" t="str">
        <f>IFERROR(IF(AND(PrestamoNo*PrestamoSi,NPagos&gt;=FilaPago),FilaPago,""), "")</f>
        <v/>
      </c>
      <c r="C586" s="10">
        <f>IFERROR(IF(PrestamoNo*PrestamoSi,FechaPago,FechaInicial), FechaInicial)</f>
        <v>63587</v>
      </c>
      <c r="D586" s="11">
        <f>IFERROR(IF(PrestamoNo*PrestamoSi,CapitalR,""), "")</f>
        <v>-251389.80976708987</v>
      </c>
      <c r="E586" s="11">
        <f>IFERROR(IF(PrestamoNo*PrestamoSi,PagoMensual,0), 0)</f>
        <v>184.1652205526635</v>
      </c>
      <c r="F586" s="11">
        <f>IFERROR(IF(PrestamoNo*PrestamoSi,PrincipalR,0), 0)</f>
        <v>0</v>
      </c>
      <c r="G586" s="11">
        <f>IFERROR(IF(PrestamoNo*PrestamoSi,Amortizacion,0), 0)</f>
        <v>0</v>
      </c>
      <c r="H586" s="12">
        <f>IFERROR(IF(PrestamoNo*PrestamoSi,SUM(INDEX(Table1[Interés],1,1):Table1[[#This Row],[Interés]]),0), 0)</f>
        <v>1049.9132331598105</v>
      </c>
      <c r="I586" s="11">
        <f>IFERROR(IF(PrestamoNo*PrestamoSi,SaldoR,0), 0)</f>
        <v>-252411.94102019956</v>
      </c>
    </row>
    <row r="587" spans="2:9" ht="16.2" customHeight="1">
      <c r="B587" s="9" t="str">
        <f>IFERROR(IF(AND(PrestamoNo*PrestamoSi,NPagos&gt;=FilaPago),FilaPago,""), "")</f>
        <v/>
      </c>
      <c r="C587" s="10">
        <f>IFERROR(IF(PrestamoNo*PrestamoSi,FechaPago,FechaInicial), FechaInicial)</f>
        <v>63615</v>
      </c>
      <c r="D587" s="11">
        <f>IFERROR(IF(PrestamoNo*PrestamoSi,CapitalR,""), "")</f>
        <v>-252411.94102019956</v>
      </c>
      <c r="E587" s="11">
        <f>IFERROR(IF(PrestamoNo*PrestamoSi,PagoMensual,0), 0)</f>
        <v>184.1652205526635</v>
      </c>
      <c r="F587" s="11">
        <f>IFERROR(IF(PrestamoNo*PrestamoSi,PrincipalR,0), 0)</f>
        <v>0</v>
      </c>
      <c r="G587" s="11">
        <f>IFERROR(IF(PrestamoNo*PrestamoSi,Amortizacion,0), 0)</f>
        <v>0</v>
      </c>
      <c r="H587" s="12">
        <f>IFERROR(IF(PrestamoNo*PrestamoSi,SUM(INDEX(Table1[Interés],1,1):Table1[[#This Row],[Interés]]),0), 0)</f>
        <v>1049.9132331598105</v>
      </c>
      <c r="I587" s="11">
        <f>IFERROR(IF(PrestamoNo*PrestamoSi,SaldoR,0), 0)</f>
        <v>-253437.47937748619</v>
      </c>
    </row>
    <row r="588" spans="2:9" ht="16.2" customHeight="1">
      <c r="B588" s="9" t="str">
        <f>IFERROR(IF(AND(PrestamoNo*PrestamoSi,NPagos&gt;=FilaPago),FilaPago,""), "")</f>
        <v/>
      </c>
      <c r="C588" s="10">
        <f>IFERROR(IF(PrestamoNo*PrestamoSi,FechaPago,FechaInicial), FechaInicial)</f>
        <v>63646</v>
      </c>
      <c r="D588" s="11">
        <f>IFERROR(IF(PrestamoNo*PrestamoSi,CapitalR,""), "")</f>
        <v>-253437.47937748619</v>
      </c>
      <c r="E588" s="11">
        <f>IFERROR(IF(PrestamoNo*PrestamoSi,PagoMensual,0), 0)</f>
        <v>184.1652205526635</v>
      </c>
      <c r="F588" s="11">
        <f>IFERROR(IF(PrestamoNo*PrestamoSi,PrincipalR,0), 0)</f>
        <v>0</v>
      </c>
      <c r="G588" s="11">
        <f>IFERROR(IF(PrestamoNo*PrestamoSi,Amortizacion,0), 0)</f>
        <v>0</v>
      </c>
      <c r="H588" s="12">
        <f>IFERROR(IF(PrestamoNo*PrestamoSi,SUM(INDEX(Table1[Interés],1,1):Table1[[#This Row],[Interés]]),0), 0)</f>
        <v>1049.9132331598105</v>
      </c>
      <c r="I588" s="11">
        <f>IFERROR(IF(PrestamoNo*PrestamoSi,SaldoR,0), 0)</f>
        <v>-254466.43619596388</v>
      </c>
    </row>
    <row r="589" spans="2:9" ht="16.2" customHeight="1">
      <c r="B589" s="9" t="str">
        <f>IFERROR(IF(AND(PrestamoNo*PrestamoSi,NPagos&gt;=FilaPago),FilaPago,""), "")</f>
        <v/>
      </c>
      <c r="C589" s="10">
        <f>IFERROR(IF(PrestamoNo*PrestamoSi,FechaPago,FechaInicial), FechaInicial)</f>
        <v>63676</v>
      </c>
      <c r="D589" s="11">
        <f>IFERROR(IF(PrestamoNo*PrestamoSi,CapitalR,""), "")</f>
        <v>-254466.43619596388</v>
      </c>
      <c r="E589" s="11">
        <f>IFERROR(IF(PrestamoNo*PrestamoSi,PagoMensual,0), 0)</f>
        <v>184.1652205526635</v>
      </c>
      <c r="F589" s="11">
        <f>IFERROR(IF(PrestamoNo*PrestamoSi,PrincipalR,0), 0)</f>
        <v>0</v>
      </c>
      <c r="G589" s="11">
        <f>IFERROR(IF(PrestamoNo*PrestamoSi,Amortizacion,0), 0)</f>
        <v>0</v>
      </c>
      <c r="H589" s="12">
        <f>IFERROR(IF(PrestamoNo*PrestamoSi,SUM(INDEX(Table1[Interés],1,1):Table1[[#This Row],[Interés]]),0), 0)</f>
        <v>1049.9132331598105</v>
      </c>
      <c r="I589" s="11">
        <f>IFERROR(IF(PrestamoNo*PrestamoSi,SaldoR,0), 0)</f>
        <v>-255498.82287050318</v>
      </c>
    </row>
    <row r="590" spans="2:9" ht="16.2" customHeight="1">
      <c r="B590" s="9" t="str">
        <f>IFERROR(IF(AND(PrestamoNo*PrestamoSi,NPagos&gt;=FilaPago),FilaPago,""), "")</f>
        <v/>
      </c>
      <c r="C590" s="10">
        <f>IFERROR(IF(PrestamoNo*PrestamoSi,FechaPago,FechaInicial), FechaInicial)</f>
        <v>63707</v>
      </c>
      <c r="D590" s="11">
        <f>IFERROR(IF(PrestamoNo*PrestamoSi,CapitalR,""), "")</f>
        <v>-255498.82287050318</v>
      </c>
      <c r="E590" s="11">
        <f>IFERROR(IF(PrestamoNo*PrestamoSi,PagoMensual,0), 0)</f>
        <v>184.1652205526635</v>
      </c>
      <c r="F590" s="11">
        <f>IFERROR(IF(PrestamoNo*PrestamoSi,PrincipalR,0), 0)</f>
        <v>0</v>
      </c>
      <c r="G590" s="11">
        <f>IFERROR(IF(PrestamoNo*PrestamoSi,Amortizacion,0), 0)</f>
        <v>0</v>
      </c>
      <c r="H590" s="12">
        <f>IFERROR(IF(PrestamoNo*PrestamoSi,SUM(INDEX(Table1[Interés],1,1):Table1[[#This Row],[Interés]]),0), 0)</f>
        <v>1049.9132331598105</v>
      </c>
      <c r="I590" s="11">
        <f>IFERROR(IF(PrestamoNo*PrestamoSi,SaldoR,0), 0)</f>
        <v>-256534.65083395745</v>
      </c>
    </row>
    <row r="591" spans="2:9" ht="16.2" customHeight="1">
      <c r="B591" s="9" t="str">
        <f>IFERROR(IF(AND(PrestamoNo*PrestamoSi,NPagos&gt;=FilaPago),FilaPago,""), "")</f>
        <v/>
      </c>
      <c r="C591" s="10">
        <f>IFERROR(IF(PrestamoNo*PrestamoSi,FechaPago,FechaInicial), FechaInicial)</f>
        <v>63737</v>
      </c>
      <c r="D591" s="11">
        <f>IFERROR(IF(PrestamoNo*PrestamoSi,CapitalR,""), "")</f>
        <v>-256534.65083395745</v>
      </c>
      <c r="E591" s="11">
        <f>IFERROR(IF(PrestamoNo*PrestamoSi,PagoMensual,0), 0)</f>
        <v>184.1652205526635</v>
      </c>
      <c r="F591" s="11">
        <f>IFERROR(IF(PrestamoNo*PrestamoSi,PrincipalR,0), 0)</f>
        <v>0</v>
      </c>
      <c r="G591" s="11">
        <f>IFERROR(IF(PrestamoNo*PrestamoSi,Amortizacion,0), 0)</f>
        <v>0</v>
      </c>
      <c r="H591" s="12">
        <f>IFERROR(IF(PrestamoNo*PrestamoSi,SUM(INDEX(Table1[Interés],1,1):Table1[[#This Row],[Interés]]),0), 0)</f>
        <v>1049.9132331598105</v>
      </c>
      <c r="I591" s="11">
        <f>IFERROR(IF(PrestamoNo*PrestamoSi,SaldoR,0), 0)</f>
        <v>-257573.93155728996</v>
      </c>
    </row>
    <row r="592" spans="2:9" ht="16.2" customHeight="1">
      <c r="B592" s="9" t="str">
        <f>IFERROR(IF(AND(PrestamoNo*PrestamoSi,NPagos&gt;=FilaPago),FilaPago,""), "")</f>
        <v/>
      </c>
      <c r="C592" s="10">
        <f>IFERROR(IF(PrestamoNo*PrestamoSi,FechaPago,FechaInicial), FechaInicial)</f>
        <v>63768</v>
      </c>
      <c r="D592" s="11">
        <f>IFERROR(IF(PrestamoNo*PrestamoSi,CapitalR,""), "")</f>
        <v>-257573.93155728996</v>
      </c>
      <c r="E592" s="11">
        <f>IFERROR(IF(PrestamoNo*PrestamoSi,PagoMensual,0), 0)</f>
        <v>184.1652205526635</v>
      </c>
      <c r="F592" s="11">
        <f>IFERROR(IF(PrestamoNo*PrestamoSi,PrincipalR,0), 0)</f>
        <v>0</v>
      </c>
      <c r="G592" s="11">
        <f>IFERROR(IF(PrestamoNo*PrestamoSi,Amortizacion,0), 0)</f>
        <v>0</v>
      </c>
      <c r="H592" s="12">
        <f>IFERROR(IF(PrestamoNo*PrestamoSi,SUM(INDEX(Table1[Interés],1,1):Table1[[#This Row],[Interés]]),0), 0)</f>
        <v>1049.9132331598105</v>
      </c>
      <c r="I592" s="11">
        <f>IFERROR(IF(PrestamoNo*PrestamoSi,SaldoR,0), 0)</f>
        <v>-258616.67654970038</v>
      </c>
    </row>
    <row r="593" spans="2:9" ht="16.2" customHeight="1">
      <c r="B593" s="9" t="str">
        <f>IFERROR(IF(AND(PrestamoNo*PrestamoSi,NPagos&gt;=FilaPago),FilaPago,""), "")</f>
        <v/>
      </c>
      <c r="C593" s="10">
        <f>IFERROR(IF(PrestamoNo*PrestamoSi,FechaPago,FechaInicial), FechaInicial)</f>
        <v>63799</v>
      </c>
      <c r="D593" s="11">
        <f>IFERROR(IF(PrestamoNo*PrestamoSi,CapitalR,""), "")</f>
        <v>-258616.67654970038</v>
      </c>
      <c r="E593" s="11">
        <f>IFERROR(IF(PrestamoNo*PrestamoSi,PagoMensual,0), 0)</f>
        <v>184.1652205526635</v>
      </c>
      <c r="F593" s="11">
        <f>IFERROR(IF(PrestamoNo*PrestamoSi,PrincipalR,0), 0)</f>
        <v>0</v>
      </c>
      <c r="G593" s="11">
        <f>IFERROR(IF(PrestamoNo*PrestamoSi,Amortizacion,0), 0)</f>
        <v>0</v>
      </c>
      <c r="H593" s="12">
        <f>IFERROR(IF(PrestamoNo*PrestamoSi,SUM(INDEX(Table1[Interés],1,1):Table1[[#This Row],[Interés]]),0), 0)</f>
        <v>1049.9132331598105</v>
      </c>
      <c r="I593" s="11">
        <f>IFERROR(IF(PrestamoNo*PrestamoSi,SaldoR,0), 0)</f>
        <v>-259662.89735875212</v>
      </c>
    </row>
    <row r="594" spans="2:9" ht="16.2" customHeight="1">
      <c r="B594" s="9" t="str">
        <f>IFERROR(IF(AND(PrestamoNo*PrestamoSi,NPagos&gt;=FilaPago),FilaPago,""), "")</f>
        <v/>
      </c>
      <c r="C594" s="10">
        <f>IFERROR(IF(PrestamoNo*PrestamoSi,FechaPago,FechaInicial), FechaInicial)</f>
        <v>63829</v>
      </c>
      <c r="D594" s="11">
        <f>IFERROR(IF(PrestamoNo*PrestamoSi,CapitalR,""), "")</f>
        <v>-259662.89735875212</v>
      </c>
      <c r="E594" s="11">
        <f>IFERROR(IF(PrestamoNo*PrestamoSi,PagoMensual,0), 0)</f>
        <v>184.1652205526635</v>
      </c>
      <c r="F594" s="11">
        <f>IFERROR(IF(PrestamoNo*PrestamoSi,PrincipalR,0), 0)</f>
        <v>0</v>
      </c>
      <c r="G594" s="11">
        <f>IFERROR(IF(PrestamoNo*PrestamoSi,Amortizacion,0), 0)</f>
        <v>0</v>
      </c>
      <c r="H594" s="12">
        <f>IFERROR(IF(PrestamoNo*PrestamoSi,SUM(INDEX(Table1[Interés],1,1):Table1[[#This Row],[Interés]]),0), 0)</f>
        <v>1049.9132331598105</v>
      </c>
      <c r="I594" s="11">
        <f>IFERROR(IF(PrestamoNo*PrestamoSi,SaldoR,0), 0)</f>
        <v>-260712.6055705006</v>
      </c>
    </row>
    <row r="595" spans="2:9" ht="16.2" customHeight="1">
      <c r="B595" s="9" t="str">
        <f>IFERROR(IF(AND(PrestamoNo*PrestamoSi,NPagos&gt;=FilaPago),FilaPago,""), "")</f>
        <v/>
      </c>
      <c r="C595" s="10">
        <f>IFERROR(IF(PrestamoNo*PrestamoSi,FechaPago,FechaInicial), FechaInicial)</f>
        <v>63860</v>
      </c>
      <c r="D595" s="11">
        <f>IFERROR(IF(PrestamoNo*PrestamoSi,CapitalR,""), "")</f>
        <v>-260712.6055705006</v>
      </c>
      <c r="E595" s="11">
        <f>IFERROR(IF(PrestamoNo*PrestamoSi,PagoMensual,0), 0)</f>
        <v>184.1652205526635</v>
      </c>
      <c r="F595" s="11">
        <f>IFERROR(IF(PrestamoNo*PrestamoSi,PrincipalR,0), 0)</f>
        <v>0</v>
      </c>
      <c r="G595" s="11">
        <f>IFERROR(IF(PrestamoNo*PrestamoSi,Amortizacion,0), 0)</f>
        <v>0</v>
      </c>
      <c r="H595" s="12">
        <f>IFERROR(IF(PrestamoNo*PrestamoSi,SUM(INDEX(Table1[Interés],1,1):Table1[[#This Row],[Interés]]),0), 0)</f>
        <v>1049.9132331598105</v>
      </c>
      <c r="I595" s="11">
        <f>IFERROR(IF(PrestamoNo*PrestamoSi,SaldoR,0), 0)</f>
        <v>-261765.81280962162</v>
      </c>
    </row>
    <row r="596" spans="2:9" ht="16.2" customHeight="1">
      <c r="B596" s="9" t="str">
        <f>IFERROR(IF(AND(PrestamoNo*PrestamoSi,NPagos&gt;=FilaPago),FilaPago,""), "")</f>
        <v/>
      </c>
      <c r="C596" s="10">
        <f>IFERROR(IF(PrestamoNo*PrestamoSi,FechaPago,FechaInicial), FechaInicial)</f>
        <v>63890</v>
      </c>
      <c r="D596" s="11">
        <f>IFERROR(IF(PrestamoNo*PrestamoSi,CapitalR,""), "")</f>
        <v>-261765.81280962162</v>
      </c>
      <c r="E596" s="11">
        <f>IFERROR(IF(PrestamoNo*PrestamoSi,PagoMensual,0), 0)</f>
        <v>184.1652205526635</v>
      </c>
      <c r="F596" s="11">
        <f>IFERROR(IF(PrestamoNo*PrestamoSi,PrincipalR,0), 0)</f>
        <v>0</v>
      </c>
      <c r="G596" s="11">
        <f>IFERROR(IF(PrestamoNo*PrestamoSi,Amortizacion,0), 0)</f>
        <v>0</v>
      </c>
      <c r="H596" s="12">
        <f>IFERROR(IF(PrestamoNo*PrestamoSi,SUM(INDEX(Table1[Interés],1,1):Table1[[#This Row],[Interés]]),0), 0)</f>
        <v>1049.9132331598105</v>
      </c>
      <c r="I596" s="11">
        <f>IFERROR(IF(PrestamoNo*PrestamoSi,SaldoR,0), 0)</f>
        <v>-262822.53073953971</v>
      </c>
    </row>
    <row r="597" spans="2:9" ht="16.2" customHeight="1">
      <c r="B597" s="9" t="str">
        <f>IFERROR(IF(AND(PrestamoNo*PrestamoSi,NPagos&gt;=FilaPago),FilaPago,""), "")</f>
        <v/>
      </c>
      <c r="C597" s="10">
        <f>IFERROR(IF(PrestamoNo*PrestamoSi,FechaPago,FechaInicial), FechaInicial)</f>
        <v>63921</v>
      </c>
      <c r="D597" s="11">
        <f>IFERROR(IF(PrestamoNo*PrestamoSi,CapitalR,""), "")</f>
        <v>-262822.53073953971</v>
      </c>
      <c r="E597" s="11">
        <f>IFERROR(IF(PrestamoNo*PrestamoSi,PagoMensual,0), 0)</f>
        <v>184.1652205526635</v>
      </c>
      <c r="F597" s="11">
        <f>IFERROR(IF(PrestamoNo*PrestamoSi,PrincipalR,0), 0)</f>
        <v>0</v>
      </c>
      <c r="G597" s="11">
        <f>IFERROR(IF(PrestamoNo*PrestamoSi,Amortizacion,0), 0)</f>
        <v>0</v>
      </c>
      <c r="H597" s="12">
        <f>IFERROR(IF(PrestamoNo*PrestamoSi,SUM(INDEX(Table1[Interés],1,1):Table1[[#This Row],[Interés]]),0), 0)</f>
        <v>1049.9132331598105</v>
      </c>
      <c r="I597" s="11">
        <f>IFERROR(IF(PrestamoNo*PrestamoSi,SaldoR,0), 0)</f>
        <v>-263882.77106255753</v>
      </c>
    </row>
    <row r="598" spans="2:9" ht="16.2" customHeight="1">
      <c r="B598" s="9" t="str">
        <f>IFERROR(IF(AND(PrestamoNo*PrestamoSi,NPagos&gt;=FilaPago),FilaPago,""), "")</f>
        <v/>
      </c>
      <c r="C598" s="10">
        <f>IFERROR(IF(PrestamoNo*PrestamoSi,FechaPago,FechaInicial), FechaInicial)</f>
        <v>63952</v>
      </c>
      <c r="D598" s="11">
        <f>IFERROR(IF(PrestamoNo*PrestamoSi,CapitalR,""), "")</f>
        <v>-263882.77106255753</v>
      </c>
      <c r="E598" s="11">
        <f>IFERROR(IF(PrestamoNo*PrestamoSi,PagoMensual,0), 0)</f>
        <v>184.1652205526635</v>
      </c>
      <c r="F598" s="11">
        <f>IFERROR(IF(PrestamoNo*PrestamoSi,PrincipalR,0), 0)</f>
        <v>0</v>
      </c>
      <c r="G598" s="11">
        <f>IFERROR(IF(PrestamoNo*PrestamoSi,Amortizacion,0), 0)</f>
        <v>0</v>
      </c>
      <c r="H598" s="12">
        <f>IFERROR(IF(PrestamoNo*PrestamoSi,SUM(INDEX(Table1[Interés],1,1):Table1[[#This Row],[Interés]]),0), 0)</f>
        <v>1049.9132331598105</v>
      </c>
      <c r="I598" s="11">
        <f>IFERROR(IF(PrestamoNo*PrestamoSi,SaldoR,0), 0)</f>
        <v>-264946.54551998543</v>
      </c>
    </row>
    <row r="599" spans="2:9" ht="16.2" customHeight="1">
      <c r="B599" s="9" t="str">
        <f>IFERROR(IF(AND(PrestamoNo*PrestamoSi,NPagos&gt;=FilaPago),FilaPago,""), "")</f>
        <v/>
      </c>
      <c r="C599" s="10">
        <f>IFERROR(IF(PrestamoNo*PrestamoSi,FechaPago,FechaInicial), FechaInicial)</f>
        <v>63980</v>
      </c>
      <c r="D599" s="11">
        <f>IFERROR(IF(PrestamoNo*PrestamoSi,CapitalR,""), "")</f>
        <v>-264946.54551998543</v>
      </c>
      <c r="E599" s="11">
        <f>IFERROR(IF(PrestamoNo*PrestamoSi,PagoMensual,0), 0)</f>
        <v>184.1652205526635</v>
      </c>
      <c r="F599" s="11">
        <f>IFERROR(IF(PrestamoNo*PrestamoSi,PrincipalR,0), 0)</f>
        <v>0</v>
      </c>
      <c r="G599" s="11">
        <f>IFERROR(IF(PrestamoNo*PrestamoSi,Amortizacion,0), 0)</f>
        <v>0</v>
      </c>
      <c r="H599" s="12">
        <f>IFERROR(IF(PrestamoNo*PrestamoSi,SUM(INDEX(Table1[Interés],1,1):Table1[[#This Row],[Interés]]),0), 0)</f>
        <v>1049.9132331598105</v>
      </c>
      <c r="I599" s="11">
        <f>IFERROR(IF(PrestamoNo*PrestamoSi,SaldoR,0), 0)</f>
        <v>-266013.86589227134</v>
      </c>
    </row>
    <row r="600" spans="2:9" ht="16.2" customHeight="1">
      <c r="B600" s="9" t="str">
        <f>IFERROR(IF(AND(PrestamoNo*PrestamoSi,NPagos&gt;=FilaPago),FilaPago,""), "")</f>
        <v/>
      </c>
      <c r="C600" s="10">
        <f>IFERROR(IF(PrestamoNo*PrestamoSi,FechaPago,FechaInicial), FechaInicial)</f>
        <v>64011</v>
      </c>
      <c r="D600" s="11">
        <f>IFERROR(IF(PrestamoNo*PrestamoSi,CapitalR,""), "")</f>
        <v>-266013.86589227134</v>
      </c>
      <c r="E600" s="11">
        <f>IFERROR(IF(PrestamoNo*PrestamoSi,PagoMensual,0), 0)</f>
        <v>184.1652205526635</v>
      </c>
      <c r="F600" s="11">
        <f>IFERROR(IF(PrestamoNo*PrestamoSi,PrincipalR,0), 0)</f>
        <v>0</v>
      </c>
      <c r="G600" s="11">
        <f>IFERROR(IF(PrestamoNo*PrestamoSi,Amortizacion,0), 0)</f>
        <v>0</v>
      </c>
      <c r="H600" s="12">
        <f>IFERROR(IF(PrestamoNo*PrestamoSi,SUM(INDEX(Table1[Interés],1,1):Table1[[#This Row],[Interés]]),0), 0)</f>
        <v>1049.9132331598105</v>
      </c>
      <c r="I600" s="11">
        <f>IFERROR(IF(PrestamoNo*PrestamoSi,SaldoR,0), 0)</f>
        <v>-267084.74399913161</v>
      </c>
    </row>
    <row r="601" spans="2:9" ht="16.2" customHeight="1">
      <c r="B601" s="9" t="str">
        <f>IFERROR(IF(AND(PrestamoNo*PrestamoSi,NPagos&gt;=FilaPago),FilaPago,""), "")</f>
        <v/>
      </c>
      <c r="C601" s="10">
        <f>IFERROR(IF(PrestamoNo*PrestamoSi,FechaPago,FechaInicial), FechaInicial)</f>
        <v>64041</v>
      </c>
      <c r="D601" s="11">
        <f>IFERROR(IF(PrestamoNo*PrestamoSi,CapitalR,""), "")</f>
        <v>-267084.74399913161</v>
      </c>
      <c r="E601" s="11">
        <f>IFERROR(IF(PrestamoNo*PrestamoSi,PagoMensual,0), 0)</f>
        <v>184.1652205526635</v>
      </c>
      <c r="F601" s="11">
        <f>IFERROR(IF(PrestamoNo*PrestamoSi,PrincipalR,0), 0)</f>
        <v>0</v>
      </c>
      <c r="G601" s="11">
        <f>IFERROR(IF(PrestamoNo*PrestamoSi,Amortizacion,0), 0)</f>
        <v>0</v>
      </c>
      <c r="H601" s="12">
        <f>IFERROR(IF(PrestamoNo*PrestamoSi,SUM(INDEX(Table1[Interés],1,1):Table1[[#This Row],[Interés]]),0), 0)</f>
        <v>1049.9132331598105</v>
      </c>
      <c r="I601" s="11">
        <f>IFERROR(IF(PrestamoNo*PrestamoSi,SaldoR,0), 0)</f>
        <v>-268159.19169968145</v>
      </c>
    </row>
    <row r="602" spans="2:9" ht="16.2" customHeight="1">
      <c r="B602" s="9" t="str">
        <f>IFERROR(IF(AND(PrestamoNo*PrestamoSi,NPagos&gt;=FilaPago),FilaPago,""), "")</f>
        <v/>
      </c>
      <c r="C602" s="10">
        <f>IFERROR(IF(PrestamoNo*PrestamoSi,FechaPago,FechaInicial), FechaInicial)</f>
        <v>64072</v>
      </c>
      <c r="D602" s="11">
        <f>IFERROR(IF(PrestamoNo*PrestamoSi,CapitalR,""), "")</f>
        <v>-268159.19169968145</v>
      </c>
      <c r="E602" s="11">
        <f>IFERROR(IF(PrestamoNo*PrestamoSi,PagoMensual,0), 0)</f>
        <v>184.1652205526635</v>
      </c>
      <c r="F602" s="11">
        <f>IFERROR(IF(PrestamoNo*PrestamoSi,PrincipalR,0), 0)</f>
        <v>0</v>
      </c>
      <c r="G602" s="11">
        <f>IFERROR(IF(PrestamoNo*PrestamoSi,Amortizacion,0), 0)</f>
        <v>0</v>
      </c>
      <c r="H602" s="12">
        <f>IFERROR(IF(PrestamoNo*PrestamoSi,SUM(INDEX(Table1[Interés],1,1):Table1[[#This Row],[Interés]]),0), 0)</f>
        <v>1049.9132331598105</v>
      </c>
      <c r="I602" s="11">
        <f>IFERROR(IF(PrestamoNo*PrestamoSi,SaldoR,0), 0)</f>
        <v>-269237.22089256643</v>
      </c>
    </row>
    <row r="603" spans="2:9" ht="16.2" customHeight="1">
      <c r="B603" s="9" t="str">
        <f>IFERROR(IF(AND(PrestamoNo*PrestamoSi,NPagos&gt;=FilaPago),FilaPago,""), "")</f>
        <v/>
      </c>
      <c r="C603" s="10">
        <f>IFERROR(IF(PrestamoNo*PrestamoSi,FechaPago,FechaInicial), FechaInicial)</f>
        <v>64102</v>
      </c>
      <c r="D603" s="11">
        <f>IFERROR(IF(PrestamoNo*PrestamoSi,CapitalR,""), "")</f>
        <v>-269237.22089256643</v>
      </c>
      <c r="E603" s="11">
        <f>IFERROR(IF(PrestamoNo*PrestamoSi,PagoMensual,0), 0)</f>
        <v>184.1652205526635</v>
      </c>
      <c r="F603" s="11">
        <f>IFERROR(IF(PrestamoNo*PrestamoSi,PrincipalR,0), 0)</f>
        <v>0</v>
      </c>
      <c r="G603" s="11">
        <f>IFERROR(IF(PrestamoNo*PrestamoSi,Amortizacion,0), 0)</f>
        <v>0</v>
      </c>
      <c r="H603" s="12">
        <f>IFERROR(IF(PrestamoNo*PrestamoSi,SUM(INDEX(Table1[Interés],1,1):Table1[[#This Row],[Interés]]),0), 0)</f>
        <v>1049.9132331598105</v>
      </c>
      <c r="I603" s="11">
        <f>IFERROR(IF(PrestamoNo*PrestamoSi,SaldoR,0), 0)</f>
        <v>-270318.84351609432</v>
      </c>
    </row>
    <row r="604" spans="2:9" ht="16.2" customHeight="1">
      <c r="B604" s="9" t="str">
        <f>IFERROR(IF(AND(PrestamoNo*PrestamoSi,NPagos&gt;=FilaPago),FilaPago,""), "")</f>
        <v/>
      </c>
      <c r="C604" s="10">
        <f>IFERROR(IF(PrestamoNo*PrestamoSi,FechaPago,FechaInicial), FechaInicial)</f>
        <v>64133</v>
      </c>
      <c r="D604" s="11">
        <f>IFERROR(IF(PrestamoNo*PrestamoSi,CapitalR,""), "")</f>
        <v>-270318.84351609432</v>
      </c>
      <c r="E604" s="11">
        <f>IFERROR(IF(PrestamoNo*PrestamoSi,PagoMensual,0), 0)</f>
        <v>184.1652205526635</v>
      </c>
      <c r="F604" s="11">
        <f>IFERROR(IF(PrestamoNo*PrestamoSi,PrincipalR,0), 0)</f>
        <v>0</v>
      </c>
      <c r="G604" s="11">
        <f>IFERROR(IF(PrestamoNo*PrestamoSi,Amortizacion,0), 0)</f>
        <v>0</v>
      </c>
      <c r="H604" s="12">
        <f>IFERROR(IF(PrestamoNo*PrestamoSi,SUM(INDEX(Table1[Interés],1,1):Table1[[#This Row],[Interés]]),0), 0)</f>
        <v>1049.9132331598105</v>
      </c>
      <c r="I604" s="11">
        <f>IFERROR(IF(PrestamoNo*PrestamoSi,SaldoR,0), 0)</f>
        <v>-271404.07154836738</v>
      </c>
    </row>
    <row r="605" spans="2:9" ht="16.2" customHeight="1">
      <c r="B605" s="9" t="str">
        <f>IFERROR(IF(AND(PrestamoNo*PrestamoSi,NPagos&gt;=FilaPago),FilaPago,""), "")</f>
        <v/>
      </c>
      <c r="C605" s="10">
        <f>IFERROR(IF(PrestamoNo*PrestamoSi,FechaPago,FechaInicial), FechaInicial)</f>
        <v>64164</v>
      </c>
      <c r="D605" s="11">
        <f>IFERROR(IF(PrestamoNo*PrestamoSi,CapitalR,""), "")</f>
        <v>-271404.07154836738</v>
      </c>
      <c r="E605" s="11">
        <f>IFERROR(IF(PrestamoNo*PrestamoSi,PagoMensual,0), 0)</f>
        <v>184.1652205526635</v>
      </c>
      <c r="F605" s="11">
        <f>IFERROR(IF(PrestamoNo*PrestamoSi,PrincipalR,0), 0)</f>
        <v>0</v>
      </c>
      <c r="G605" s="11">
        <f>IFERROR(IF(PrestamoNo*PrestamoSi,Amortizacion,0), 0)</f>
        <v>0</v>
      </c>
      <c r="H605" s="12">
        <f>IFERROR(IF(PrestamoNo*PrestamoSi,SUM(INDEX(Table1[Interés],1,1):Table1[[#This Row],[Interés]]),0), 0)</f>
        <v>1049.9132331598105</v>
      </c>
      <c r="I605" s="11">
        <f>IFERROR(IF(PrestamoNo*PrestamoSi,SaldoR,0), 0)</f>
        <v>-272492.91700741462</v>
      </c>
    </row>
    <row r="606" spans="2:9" ht="16.2" customHeight="1">
      <c r="B606" s="9" t="str">
        <f>IFERROR(IF(AND(PrestamoNo*PrestamoSi,NPagos&gt;=FilaPago),FilaPago,""), "")</f>
        <v/>
      </c>
      <c r="C606" s="10">
        <f>IFERROR(IF(PrestamoNo*PrestamoSi,FechaPago,FechaInicial), FechaInicial)</f>
        <v>64194</v>
      </c>
      <c r="D606" s="11">
        <f>IFERROR(IF(PrestamoNo*PrestamoSi,CapitalR,""), "")</f>
        <v>-272492.91700741462</v>
      </c>
      <c r="E606" s="11">
        <f>IFERROR(IF(PrestamoNo*PrestamoSi,PagoMensual,0), 0)</f>
        <v>184.1652205526635</v>
      </c>
      <c r="F606" s="11">
        <f>IFERROR(IF(PrestamoNo*PrestamoSi,PrincipalR,0), 0)</f>
        <v>0</v>
      </c>
      <c r="G606" s="11">
        <f>IFERROR(IF(PrestamoNo*PrestamoSi,Amortizacion,0), 0)</f>
        <v>0</v>
      </c>
      <c r="H606" s="12">
        <f>IFERROR(IF(PrestamoNo*PrestamoSi,SUM(INDEX(Table1[Interés],1,1):Table1[[#This Row],[Interés]]),0), 0)</f>
        <v>1049.9132331598105</v>
      </c>
      <c r="I606" s="11">
        <f>IFERROR(IF(PrestamoNo*PrestamoSi,SaldoR,0), 0)</f>
        <v>-273585.39195132535</v>
      </c>
    </row>
    <row r="607" spans="2:9" ht="16.2" customHeight="1">
      <c r="B607" s="9" t="str">
        <f>IFERROR(IF(AND(PrestamoNo*PrestamoSi,NPagos&gt;=FilaPago),FilaPago,""), "")</f>
        <v/>
      </c>
      <c r="C607" s="10">
        <f>IFERROR(IF(PrestamoNo*PrestamoSi,FechaPago,FechaInicial), FechaInicial)</f>
        <v>64225</v>
      </c>
      <c r="D607" s="11">
        <f>IFERROR(IF(PrestamoNo*PrestamoSi,CapitalR,""), "")</f>
        <v>-273585.39195132535</v>
      </c>
      <c r="E607" s="11">
        <f>IFERROR(IF(PrestamoNo*PrestamoSi,PagoMensual,0), 0)</f>
        <v>184.1652205526635</v>
      </c>
      <c r="F607" s="11">
        <f>IFERROR(IF(PrestamoNo*PrestamoSi,PrincipalR,0), 0)</f>
        <v>0</v>
      </c>
      <c r="G607" s="11">
        <f>IFERROR(IF(PrestamoNo*PrestamoSi,Amortizacion,0), 0)</f>
        <v>0</v>
      </c>
      <c r="H607" s="12">
        <f>IFERROR(IF(PrestamoNo*PrestamoSi,SUM(INDEX(Table1[Interés],1,1):Table1[[#This Row],[Interés]]),0), 0)</f>
        <v>1049.9132331598105</v>
      </c>
      <c r="I607" s="11">
        <f>IFERROR(IF(PrestamoNo*PrestamoSi,SaldoR,0), 0)</f>
        <v>-274681.50847838237</v>
      </c>
    </row>
    <row r="608" spans="2:9" ht="16.2" customHeight="1">
      <c r="B608" s="9" t="str">
        <f>IFERROR(IF(AND(PrestamoNo*PrestamoSi,NPagos&gt;=FilaPago),FilaPago,""), "")</f>
        <v/>
      </c>
      <c r="C608" s="10">
        <f>IFERROR(IF(PrestamoNo*PrestamoSi,FechaPago,FechaInicial), FechaInicial)</f>
        <v>64255</v>
      </c>
      <c r="D608" s="11">
        <f>IFERROR(IF(PrestamoNo*PrestamoSi,CapitalR,""), "")</f>
        <v>-274681.50847838237</v>
      </c>
      <c r="E608" s="11">
        <f>IFERROR(IF(PrestamoNo*PrestamoSi,PagoMensual,0), 0)</f>
        <v>184.1652205526635</v>
      </c>
      <c r="F608" s="11">
        <f>IFERROR(IF(PrestamoNo*PrestamoSi,PrincipalR,0), 0)</f>
        <v>0</v>
      </c>
      <c r="G608" s="11">
        <f>IFERROR(IF(PrestamoNo*PrestamoSi,Amortizacion,0), 0)</f>
        <v>0</v>
      </c>
      <c r="H608" s="12">
        <f>IFERROR(IF(PrestamoNo*PrestamoSi,SUM(INDEX(Table1[Interés],1,1):Table1[[#This Row],[Interés]]),0), 0)</f>
        <v>1049.9132331598105</v>
      </c>
      <c r="I608" s="11">
        <f>IFERROR(IF(PrestamoNo*PrestamoSi,SaldoR,0), 0)</f>
        <v>-275781.27872719645</v>
      </c>
    </row>
    <row r="609" spans="2:9" ht="16.2" customHeight="1">
      <c r="B609" s="9" t="str">
        <f>IFERROR(IF(AND(PrestamoNo*PrestamoSi,NPagos&gt;=FilaPago),FilaPago,""), "")</f>
        <v/>
      </c>
      <c r="C609" s="10">
        <f>IFERROR(IF(PrestamoNo*PrestamoSi,FechaPago,FechaInicial), FechaInicial)</f>
        <v>64286</v>
      </c>
      <c r="D609" s="11">
        <f>IFERROR(IF(PrestamoNo*PrestamoSi,CapitalR,""), "")</f>
        <v>-275781.27872719645</v>
      </c>
      <c r="E609" s="11">
        <f>IFERROR(IF(PrestamoNo*PrestamoSi,PagoMensual,0), 0)</f>
        <v>184.1652205526635</v>
      </c>
      <c r="F609" s="11">
        <f>IFERROR(IF(PrestamoNo*PrestamoSi,PrincipalR,0), 0)</f>
        <v>0</v>
      </c>
      <c r="G609" s="11">
        <f>IFERROR(IF(PrestamoNo*PrestamoSi,Amortizacion,0), 0)</f>
        <v>0</v>
      </c>
      <c r="H609" s="12">
        <f>IFERROR(IF(PrestamoNo*PrestamoSi,SUM(INDEX(Table1[Interés],1,1):Table1[[#This Row],[Interés]]),0), 0)</f>
        <v>1049.9132331598105</v>
      </c>
      <c r="I609" s="11">
        <f>IFERROR(IF(PrestamoNo*PrestamoSi,SaldoR,0), 0)</f>
        <v>-276884.71487683977</v>
      </c>
    </row>
    <row r="610" spans="2:9" ht="16.2" customHeight="1">
      <c r="B610" s="9" t="str">
        <f>IFERROR(IF(AND(PrestamoNo*PrestamoSi,NPagos&gt;=FilaPago),FilaPago,""), "")</f>
        <v/>
      </c>
      <c r="C610" s="10">
        <f>IFERROR(IF(PrestamoNo*PrestamoSi,FechaPago,FechaInicial), FechaInicial)</f>
        <v>64317</v>
      </c>
      <c r="D610" s="11">
        <f>IFERROR(IF(PrestamoNo*PrestamoSi,CapitalR,""), "")</f>
        <v>-276884.71487683977</v>
      </c>
      <c r="E610" s="11">
        <f>IFERROR(IF(PrestamoNo*PrestamoSi,PagoMensual,0), 0)</f>
        <v>184.1652205526635</v>
      </c>
      <c r="F610" s="11">
        <f>IFERROR(IF(PrestamoNo*PrestamoSi,PrincipalR,0), 0)</f>
        <v>0</v>
      </c>
      <c r="G610" s="11">
        <f>IFERROR(IF(PrestamoNo*PrestamoSi,Amortizacion,0), 0)</f>
        <v>0</v>
      </c>
      <c r="H610" s="12">
        <f>IFERROR(IF(PrestamoNo*PrestamoSi,SUM(INDEX(Table1[Interés],1,1):Table1[[#This Row],[Interés]]),0), 0)</f>
        <v>1049.9132331598105</v>
      </c>
      <c r="I610" s="11">
        <f>IFERROR(IF(PrestamoNo*PrestamoSi,SaldoR,0), 0)</f>
        <v>-277991.82914698182</v>
      </c>
    </row>
    <row r="611" spans="2:9" ht="16.2" customHeight="1">
      <c r="B611" s="9" t="str">
        <f>IFERROR(IF(AND(PrestamoNo*PrestamoSi,NPagos&gt;=FilaPago),FilaPago,""), "")</f>
        <v/>
      </c>
      <c r="C611" s="10">
        <f>IFERROR(IF(PrestamoNo*PrestamoSi,FechaPago,FechaInicial), FechaInicial)</f>
        <v>64346</v>
      </c>
      <c r="D611" s="11">
        <f>IFERROR(IF(PrestamoNo*PrestamoSi,CapitalR,""), "")</f>
        <v>-277991.82914698182</v>
      </c>
      <c r="E611" s="11">
        <f>IFERROR(IF(PrestamoNo*PrestamoSi,PagoMensual,0), 0)</f>
        <v>184.1652205526635</v>
      </c>
      <c r="F611" s="11">
        <f>IFERROR(IF(PrestamoNo*PrestamoSi,PrincipalR,0), 0)</f>
        <v>0</v>
      </c>
      <c r="G611" s="11">
        <f>IFERROR(IF(PrestamoNo*PrestamoSi,Amortizacion,0), 0)</f>
        <v>0</v>
      </c>
      <c r="H611" s="12">
        <f>IFERROR(IF(PrestamoNo*PrestamoSi,SUM(INDEX(Table1[Interés],1,1):Table1[[#This Row],[Interés]]),0), 0)</f>
        <v>1049.9132331598105</v>
      </c>
      <c r="I611" s="11">
        <f>IFERROR(IF(PrestamoNo*PrestamoSi,SaldoR,0), 0)</f>
        <v>-279102.63379802456</v>
      </c>
    </row>
    <row r="612" spans="2:9" ht="16.2" customHeight="1">
      <c r="B612" s="9" t="str">
        <f>IFERROR(IF(AND(PrestamoNo*PrestamoSi,NPagos&gt;=FilaPago),FilaPago,""), "")</f>
        <v/>
      </c>
      <c r="C612" s="10">
        <f>IFERROR(IF(PrestamoNo*PrestamoSi,FechaPago,FechaInicial), FechaInicial)</f>
        <v>64377</v>
      </c>
      <c r="D612" s="11">
        <f>IFERROR(IF(PrestamoNo*PrestamoSi,CapitalR,""), "")</f>
        <v>-279102.63379802456</v>
      </c>
      <c r="E612" s="11">
        <f>IFERROR(IF(PrestamoNo*PrestamoSi,PagoMensual,0), 0)</f>
        <v>184.1652205526635</v>
      </c>
      <c r="F612" s="11">
        <f>IFERROR(IF(PrestamoNo*PrestamoSi,PrincipalR,0), 0)</f>
        <v>0</v>
      </c>
      <c r="G612" s="11">
        <f>IFERROR(IF(PrestamoNo*PrestamoSi,Amortizacion,0), 0)</f>
        <v>0</v>
      </c>
      <c r="H612" s="12">
        <f>IFERROR(IF(PrestamoNo*PrestamoSi,SUM(INDEX(Table1[Interés],1,1):Table1[[#This Row],[Interés]]),0), 0)</f>
        <v>1049.9132331598105</v>
      </c>
      <c r="I612" s="11">
        <f>IFERROR(IF(PrestamoNo*PrestamoSi,SaldoR,0), 0)</f>
        <v>-280217.14113123727</v>
      </c>
    </row>
    <row r="613" spans="2:9" ht="16.2" customHeight="1">
      <c r="B613" s="9" t="str">
        <f>IFERROR(IF(AND(PrestamoNo*PrestamoSi,NPagos&gt;=FilaPago),FilaPago,""), "")</f>
        <v/>
      </c>
      <c r="C613" s="10">
        <f>IFERROR(IF(PrestamoNo*PrestamoSi,FechaPago,FechaInicial), FechaInicial)</f>
        <v>64407</v>
      </c>
      <c r="D613" s="11">
        <f>IFERROR(IF(PrestamoNo*PrestamoSi,CapitalR,""), "")</f>
        <v>-280217.14113123727</v>
      </c>
      <c r="E613" s="11">
        <f>IFERROR(IF(PrestamoNo*PrestamoSi,PagoMensual,0), 0)</f>
        <v>184.1652205526635</v>
      </c>
      <c r="F613" s="11">
        <f>IFERROR(IF(PrestamoNo*PrestamoSi,PrincipalR,0), 0)</f>
        <v>0</v>
      </c>
      <c r="G613" s="11">
        <f>IFERROR(IF(PrestamoNo*PrestamoSi,Amortizacion,0), 0)</f>
        <v>0</v>
      </c>
      <c r="H613" s="12">
        <f>IFERROR(IF(PrestamoNo*PrestamoSi,SUM(INDEX(Table1[Interés],1,1):Table1[[#This Row],[Interés]]),0), 0)</f>
        <v>1049.9132331598105</v>
      </c>
      <c r="I613" s="11">
        <f>IFERROR(IF(PrestamoNo*PrestamoSi,SaldoR,0), 0)</f>
        <v>-281335.36348889419</v>
      </c>
    </row>
    <row r="614" spans="2:9" ht="16.2" customHeight="1">
      <c r="B614" s="9" t="str">
        <f>IFERROR(IF(AND(PrestamoNo*PrestamoSi,NPagos&gt;=FilaPago),FilaPago,""), "")</f>
        <v/>
      </c>
      <c r="C614" s="10">
        <f>IFERROR(IF(PrestamoNo*PrestamoSi,FechaPago,FechaInicial), FechaInicial)</f>
        <v>64438</v>
      </c>
      <c r="D614" s="11">
        <f>IFERROR(IF(PrestamoNo*PrestamoSi,CapitalR,""), "")</f>
        <v>-281335.36348889419</v>
      </c>
      <c r="E614" s="11">
        <f>IFERROR(IF(PrestamoNo*PrestamoSi,PagoMensual,0), 0)</f>
        <v>184.1652205526635</v>
      </c>
      <c r="F614" s="11">
        <f>IFERROR(IF(PrestamoNo*PrestamoSi,PrincipalR,0), 0)</f>
        <v>0</v>
      </c>
      <c r="G614" s="11">
        <f>IFERROR(IF(PrestamoNo*PrestamoSi,Amortizacion,0), 0)</f>
        <v>0</v>
      </c>
      <c r="H614" s="12">
        <f>IFERROR(IF(PrestamoNo*PrestamoSi,SUM(INDEX(Table1[Interés],1,1):Table1[[#This Row],[Interés]]),0), 0)</f>
        <v>1049.9132331598105</v>
      </c>
      <c r="I614" s="11">
        <f>IFERROR(IF(PrestamoNo*PrestamoSi,SaldoR,0), 0)</f>
        <v>-282457.31325440982</v>
      </c>
    </row>
    <row r="615" spans="2:9" ht="16.2" customHeight="1">
      <c r="B615" s="9" t="str">
        <f>IFERROR(IF(AND(PrestamoNo*PrestamoSi,NPagos&gt;=FilaPago),FilaPago,""), "")</f>
        <v/>
      </c>
      <c r="C615" s="10">
        <f>IFERROR(IF(PrestamoNo*PrestamoSi,FechaPago,FechaInicial), FechaInicial)</f>
        <v>64468</v>
      </c>
      <c r="D615" s="11">
        <f>IFERROR(IF(PrestamoNo*PrestamoSi,CapitalR,""), "")</f>
        <v>-282457.31325440982</v>
      </c>
      <c r="E615" s="11">
        <f>IFERROR(IF(PrestamoNo*PrestamoSi,PagoMensual,0), 0)</f>
        <v>184.1652205526635</v>
      </c>
      <c r="F615" s="11">
        <f>IFERROR(IF(PrestamoNo*PrestamoSi,PrincipalR,0), 0)</f>
        <v>0</v>
      </c>
      <c r="G615" s="11">
        <f>IFERROR(IF(PrestamoNo*PrestamoSi,Amortizacion,0), 0)</f>
        <v>0</v>
      </c>
      <c r="H615" s="12">
        <f>IFERROR(IF(PrestamoNo*PrestamoSi,SUM(INDEX(Table1[Interés],1,1):Table1[[#This Row],[Interés]]),0), 0)</f>
        <v>1049.9132331598105</v>
      </c>
      <c r="I615" s="11">
        <f>IFERROR(IF(PrestamoNo*PrestamoSi,SaldoR,0), 0)</f>
        <v>-283583.00285247713</v>
      </c>
    </row>
    <row r="616" spans="2:9" ht="16.2" customHeight="1">
      <c r="B616" s="9" t="str">
        <f>IFERROR(IF(AND(PrestamoNo*PrestamoSi,NPagos&gt;=FilaPago),FilaPago,""), "")</f>
        <v/>
      </c>
      <c r="C616" s="10">
        <f>IFERROR(IF(PrestamoNo*PrestamoSi,FechaPago,FechaInicial), FechaInicial)</f>
        <v>64499</v>
      </c>
      <c r="D616" s="11">
        <f>IFERROR(IF(PrestamoNo*PrestamoSi,CapitalR,""), "")</f>
        <v>-283583.00285247713</v>
      </c>
      <c r="E616" s="11">
        <f>IFERROR(IF(PrestamoNo*PrestamoSi,PagoMensual,0), 0)</f>
        <v>184.1652205526635</v>
      </c>
      <c r="F616" s="11">
        <f>IFERROR(IF(PrestamoNo*PrestamoSi,PrincipalR,0), 0)</f>
        <v>0</v>
      </c>
      <c r="G616" s="11">
        <f>IFERROR(IF(PrestamoNo*PrestamoSi,Amortizacion,0), 0)</f>
        <v>0</v>
      </c>
      <c r="H616" s="12">
        <f>IFERROR(IF(PrestamoNo*PrestamoSi,SUM(INDEX(Table1[Interés],1,1):Table1[[#This Row],[Interés]]),0), 0)</f>
        <v>1049.9132331598105</v>
      </c>
      <c r="I616" s="11">
        <f>IFERROR(IF(PrestamoNo*PrestamoSi,SaldoR,0), 0)</f>
        <v>-284712.44474920473</v>
      </c>
    </row>
    <row r="617" spans="2:9" ht="16.2" customHeight="1">
      <c r="B617" s="9" t="str">
        <f>IFERROR(IF(AND(PrestamoNo*PrestamoSi,NPagos&gt;=FilaPago),FilaPago,""), "")</f>
        <v/>
      </c>
      <c r="C617" s="10">
        <f>IFERROR(IF(PrestamoNo*PrestamoSi,FechaPago,FechaInicial), FechaInicial)</f>
        <v>64530</v>
      </c>
      <c r="D617" s="11">
        <f>IFERROR(IF(PrestamoNo*PrestamoSi,CapitalR,""), "")</f>
        <v>-284712.44474920473</v>
      </c>
      <c r="E617" s="11">
        <f>IFERROR(IF(PrestamoNo*PrestamoSi,PagoMensual,0), 0)</f>
        <v>184.1652205526635</v>
      </c>
      <c r="F617" s="11">
        <f>IFERROR(IF(PrestamoNo*PrestamoSi,PrincipalR,0), 0)</f>
        <v>0</v>
      </c>
      <c r="G617" s="11">
        <f>IFERROR(IF(PrestamoNo*PrestamoSi,Amortizacion,0), 0)</f>
        <v>0</v>
      </c>
      <c r="H617" s="12">
        <f>IFERROR(IF(PrestamoNo*PrestamoSi,SUM(INDEX(Table1[Interés],1,1):Table1[[#This Row],[Interés]]),0), 0)</f>
        <v>1049.9132331598105</v>
      </c>
      <c r="I617" s="11">
        <f>IFERROR(IF(PrestamoNo*PrestamoSi,SaldoR,0), 0)</f>
        <v>-285845.6514522548</v>
      </c>
    </row>
    <row r="618" spans="2:9" ht="16.2" customHeight="1">
      <c r="B618" s="9" t="str">
        <f>IFERROR(IF(AND(PrestamoNo*PrestamoSi,NPagos&gt;=FilaPago),FilaPago,""), "")</f>
        <v/>
      </c>
      <c r="C618" s="10">
        <f>IFERROR(IF(PrestamoNo*PrestamoSi,FechaPago,FechaInicial), FechaInicial)</f>
        <v>64560</v>
      </c>
      <c r="D618" s="11">
        <f>IFERROR(IF(PrestamoNo*PrestamoSi,CapitalR,""), "")</f>
        <v>-285845.6514522548</v>
      </c>
      <c r="E618" s="11">
        <f>IFERROR(IF(PrestamoNo*PrestamoSi,PagoMensual,0), 0)</f>
        <v>184.1652205526635</v>
      </c>
      <c r="F618" s="11">
        <f>IFERROR(IF(PrestamoNo*PrestamoSi,PrincipalR,0), 0)</f>
        <v>0</v>
      </c>
      <c r="G618" s="11">
        <f>IFERROR(IF(PrestamoNo*PrestamoSi,Amortizacion,0), 0)</f>
        <v>0</v>
      </c>
      <c r="H618" s="12">
        <f>IFERROR(IF(PrestamoNo*PrestamoSi,SUM(INDEX(Table1[Interés],1,1):Table1[[#This Row],[Interés]]),0), 0)</f>
        <v>1049.9132331598105</v>
      </c>
      <c r="I618" s="11">
        <f>IFERROR(IF(PrestamoNo*PrestamoSi,SaldoR,0), 0)</f>
        <v>-286982.63551098172</v>
      </c>
    </row>
    <row r="619" spans="2:9" ht="16.2" customHeight="1">
      <c r="B619" s="9" t="str">
        <f>IFERROR(IF(AND(PrestamoNo*PrestamoSi,NPagos&gt;=FilaPago),FilaPago,""), "")</f>
        <v/>
      </c>
      <c r="C619" s="10">
        <f>IFERROR(IF(PrestamoNo*PrestamoSi,FechaPago,FechaInicial), FechaInicial)</f>
        <v>64591</v>
      </c>
      <c r="D619" s="11">
        <f>IFERROR(IF(PrestamoNo*PrestamoSi,CapitalR,""), "")</f>
        <v>-286982.63551098172</v>
      </c>
      <c r="E619" s="11">
        <f>IFERROR(IF(PrestamoNo*PrestamoSi,PagoMensual,0), 0)</f>
        <v>184.1652205526635</v>
      </c>
      <c r="F619" s="11">
        <f>IFERROR(IF(PrestamoNo*PrestamoSi,PrincipalR,0), 0)</f>
        <v>0</v>
      </c>
      <c r="G619" s="11">
        <f>IFERROR(IF(PrestamoNo*PrestamoSi,Amortizacion,0), 0)</f>
        <v>0</v>
      </c>
      <c r="H619" s="12">
        <f>IFERROR(IF(PrestamoNo*PrestamoSi,SUM(INDEX(Table1[Interés],1,1):Table1[[#This Row],[Interés]]),0), 0)</f>
        <v>1049.9132331598105</v>
      </c>
      <c r="I619" s="11">
        <f>IFERROR(IF(PrestamoNo*PrestamoSi,SaldoR,0), 0)</f>
        <v>-288123.40951657097</v>
      </c>
    </row>
    <row r="620" spans="2:9" ht="16.2" customHeight="1">
      <c r="B620" s="9" t="str">
        <f>IFERROR(IF(AND(PrestamoNo*PrestamoSi,NPagos&gt;=FilaPago),FilaPago,""), "")</f>
        <v/>
      </c>
      <c r="C620" s="10">
        <f>IFERROR(IF(PrestamoNo*PrestamoSi,FechaPago,FechaInicial), FechaInicial)</f>
        <v>64621</v>
      </c>
      <c r="D620" s="11">
        <f>IFERROR(IF(PrestamoNo*PrestamoSi,CapitalR,""), "")</f>
        <v>-288123.40951657097</v>
      </c>
      <c r="E620" s="11">
        <f>IFERROR(IF(PrestamoNo*PrestamoSi,PagoMensual,0), 0)</f>
        <v>184.1652205526635</v>
      </c>
      <c r="F620" s="11">
        <f>IFERROR(IF(PrestamoNo*PrestamoSi,PrincipalR,0), 0)</f>
        <v>0</v>
      </c>
      <c r="G620" s="11">
        <f>IFERROR(IF(PrestamoNo*PrestamoSi,Amortizacion,0), 0)</f>
        <v>0</v>
      </c>
      <c r="H620" s="12">
        <f>IFERROR(IF(PrestamoNo*PrestamoSi,SUM(INDEX(Table1[Interés],1,1):Table1[[#This Row],[Interés]]),0), 0)</f>
        <v>1049.9132331598105</v>
      </c>
      <c r="I620" s="11">
        <f>IFERROR(IF(PrestamoNo*PrestamoSi,SaldoR,0), 0)</f>
        <v>-289267.98610217898</v>
      </c>
    </row>
    <row r="621" spans="2:9" ht="16.2" customHeight="1">
      <c r="B621" s="9" t="str">
        <f>IFERROR(IF(AND(PrestamoNo*PrestamoSi,NPagos&gt;=FilaPago),FilaPago,""), "")</f>
        <v/>
      </c>
      <c r="C621" s="10">
        <f>IFERROR(IF(PrestamoNo*PrestamoSi,FechaPago,FechaInicial), FechaInicial)</f>
        <v>64652</v>
      </c>
      <c r="D621" s="11">
        <f>IFERROR(IF(PrestamoNo*PrestamoSi,CapitalR,""), "")</f>
        <v>-289267.98610217898</v>
      </c>
      <c r="E621" s="11">
        <f>IFERROR(IF(PrestamoNo*PrestamoSi,PagoMensual,0), 0)</f>
        <v>184.1652205526635</v>
      </c>
      <c r="F621" s="11">
        <f>IFERROR(IF(PrestamoNo*PrestamoSi,PrincipalR,0), 0)</f>
        <v>0</v>
      </c>
      <c r="G621" s="11">
        <f>IFERROR(IF(PrestamoNo*PrestamoSi,Amortizacion,0), 0)</f>
        <v>0</v>
      </c>
      <c r="H621" s="12">
        <f>IFERROR(IF(PrestamoNo*PrestamoSi,SUM(INDEX(Table1[Interés],1,1):Table1[[#This Row],[Interés]]),0), 0)</f>
        <v>1049.9132331598105</v>
      </c>
      <c r="I621" s="11">
        <f>IFERROR(IF(PrestamoNo*PrestamoSi,SaldoR,0), 0)</f>
        <v>-290416.37794307235</v>
      </c>
    </row>
    <row r="622" spans="2:9" ht="16.2" customHeight="1">
      <c r="B622" s="9" t="str">
        <f>IFERROR(IF(AND(PrestamoNo*PrestamoSi,NPagos&gt;=FilaPago),FilaPago,""), "")</f>
        <v/>
      </c>
      <c r="C622" s="10">
        <f>IFERROR(IF(PrestamoNo*PrestamoSi,FechaPago,FechaInicial), FechaInicial)</f>
        <v>64683</v>
      </c>
      <c r="D622" s="11">
        <f>IFERROR(IF(PrestamoNo*PrestamoSi,CapitalR,""), "")</f>
        <v>-290416.37794307235</v>
      </c>
      <c r="E622" s="11">
        <f>IFERROR(IF(PrestamoNo*PrestamoSi,PagoMensual,0), 0)</f>
        <v>184.1652205526635</v>
      </c>
      <c r="F622" s="11">
        <f>IFERROR(IF(PrestamoNo*PrestamoSi,PrincipalR,0), 0)</f>
        <v>0</v>
      </c>
      <c r="G622" s="11">
        <f>IFERROR(IF(PrestamoNo*PrestamoSi,Amortizacion,0), 0)</f>
        <v>0</v>
      </c>
      <c r="H622" s="12">
        <f>IFERROR(IF(PrestamoNo*PrestamoSi,SUM(INDEX(Table1[Interés],1,1):Table1[[#This Row],[Interés]]),0), 0)</f>
        <v>1049.9132331598105</v>
      </c>
      <c r="I622" s="11">
        <f>IFERROR(IF(PrestamoNo*PrestamoSi,SaldoR,0), 0)</f>
        <v>-291568.59775676846</v>
      </c>
    </row>
    <row r="623" spans="2:9" ht="16.2" customHeight="1">
      <c r="B623" s="9" t="str">
        <f>IFERROR(IF(AND(PrestamoNo*PrestamoSi,NPagos&gt;=FilaPago),FilaPago,""), "")</f>
        <v/>
      </c>
      <c r="C623" s="10">
        <f>IFERROR(IF(PrestamoNo*PrestamoSi,FechaPago,FechaInicial), FechaInicial)</f>
        <v>64711</v>
      </c>
      <c r="D623" s="11">
        <f>IFERROR(IF(PrestamoNo*PrestamoSi,CapitalR,""), "")</f>
        <v>-291568.59775676846</v>
      </c>
      <c r="E623" s="11">
        <f>IFERROR(IF(PrestamoNo*PrestamoSi,PagoMensual,0), 0)</f>
        <v>184.1652205526635</v>
      </c>
      <c r="F623" s="11">
        <f>IFERROR(IF(PrestamoNo*PrestamoSi,PrincipalR,0), 0)</f>
        <v>0</v>
      </c>
      <c r="G623" s="11">
        <f>IFERROR(IF(PrestamoNo*PrestamoSi,Amortizacion,0), 0)</f>
        <v>0</v>
      </c>
      <c r="H623" s="12">
        <f>IFERROR(IF(PrestamoNo*PrestamoSi,SUM(INDEX(Table1[Interés],1,1):Table1[[#This Row],[Interés]]),0), 0)</f>
        <v>1049.9132331598105</v>
      </c>
      <c r="I623" s="11">
        <f>IFERROR(IF(PrestamoNo*PrestamoSi,SaldoR,0), 0)</f>
        <v>-292724.65830317704</v>
      </c>
    </row>
    <row r="624" spans="2:9" ht="16.2" customHeight="1">
      <c r="B624" s="9" t="str">
        <f>IFERROR(IF(AND(PrestamoNo*PrestamoSi,NPagos&gt;=FilaPago),FilaPago,""), "")</f>
        <v/>
      </c>
      <c r="C624" s="10">
        <f>IFERROR(IF(PrestamoNo*PrestamoSi,FechaPago,FechaInicial), FechaInicial)</f>
        <v>64742</v>
      </c>
      <c r="D624" s="11">
        <f>IFERROR(IF(PrestamoNo*PrestamoSi,CapitalR,""), "")</f>
        <v>-292724.65830317704</v>
      </c>
      <c r="E624" s="11">
        <f>IFERROR(IF(PrestamoNo*PrestamoSi,PagoMensual,0), 0)</f>
        <v>184.1652205526635</v>
      </c>
      <c r="F624" s="11">
        <f>IFERROR(IF(PrestamoNo*PrestamoSi,PrincipalR,0), 0)</f>
        <v>0</v>
      </c>
      <c r="G624" s="11">
        <f>IFERROR(IF(PrestamoNo*PrestamoSi,Amortizacion,0), 0)</f>
        <v>0</v>
      </c>
      <c r="H624" s="12">
        <f>IFERROR(IF(PrestamoNo*PrestamoSi,SUM(INDEX(Table1[Interés],1,1):Table1[[#This Row],[Interés]]),0), 0)</f>
        <v>1049.9132331598105</v>
      </c>
      <c r="I624" s="11">
        <f>IFERROR(IF(PrestamoNo*PrestamoSi,SaldoR,0), 0)</f>
        <v>-293884.57238474046</v>
      </c>
    </row>
    <row r="625" spans="2:9" ht="16.2" customHeight="1">
      <c r="B625" s="9" t="str">
        <f>IFERROR(IF(AND(PrestamoNo*PrestamoSi,NPagos&gt;=FilaPago),FilaPago,""), "")</f>
        <v/>
      </c>
      <c r="C625" s="10">
        <f>IFERROR(IF(PrestamoNo*PrestamoSi,FechaPago,FechaInicial), FechaInicial)</f>
        <v>64772</v>
      </c>
      <c r="D625" s="11">
        <f>IFERROR(IF(PrestamoNo*PrestamoSi,CapitalR,""), "")</f>
        <v>-293884.57238474046</v>
      </c>
      <c r="E625" s="11">
        <f>IFERROR(IF(PrestamoNo*PrestamoSi,PagoMensual,0), 0)</f>
        <v>184.1652205526635</v>
      </c>
      <c r="F625" s="11">
        <f>IFERROR(IF(PrestamoNo*PrestamoSi,PrincipalR,0), 0)</f>
        <v>0</v>
      </c>
      <c r="G625" s="11">
        <f>IFERROR(IF(PrestamoNo*PrestamoSi,Amortizacion,0), 0)</f>
        <v>0</v>
      </c>
      <c r="H625" s="12">
        <f>IFERROR(IF(PrestamoNo*PrestamoSi,SUM(INDEX(Table1[Interés],1,1):Table1[[#This Row],[Interés]]),0), 0)</f>
        <v>1049.9132331598105</v>
      </c>
      <c r="I625" s="11">
        <f>IFERROR(IF(PrestamoNo*PrestamoSi,SaldoR,0), 0)</f>
        <v>-295048.35284657567</v>
      </c>
    </row>
    <row r="626" spans="2:9" ht="16.2" customHeight="1">
      <c r="B626" s="9" t="str">
        <f>IFERROR(IF(AND(PrestamoNo*PrestamoSi,NPagos&gt;=FilaPago),FilaPago,""), "")</f>
        <v/>
      </c>
      <c r="C626" s="10">
        <f>IFERROR(IF(PrestamoNo*PrestamoSi,FechaPago,FechaInicial), FechaInicial)</f>
        <v>64803</v>
      </c>
      <c r="D626" s="11">
        <f>IFERROR(IF(PrestamoNo*PrestamoSi,CapitalR,""), "")</f>
        <v>-295048.35284657567</v>
      </c>
      <c r="E626" s="11">
        <f>IFERROR(IF(PrestamoNo*PrestamoSi,PagoMensual,0), 0)</f>
        <v>184.1652205526635</v>
      </c>
      <c r="F626" s="11">
        <f>IFERROR(IF(PrestamoNo*PrestamoSi,PrincipalR,0), 0)</f>
        <v>0</v>
      </c>
      <c r="G626" s="11">
        <f>IFERROR(IF(PrestamoNo*PrestamoSi,Amortizacion,0), 0)</f>
        <v>0</v>
      </c>
      <c r="H626" s="12">
        <f>IFERROR(IF(PrestamoNo*PrestamoSi,SUM(INDEX(Table1[Interés],1,1):Table1[[#This Row],[Interés]]),0), 0)</f>
        <v>1049.9132331598105</v>
      </c>
      <c r="I626" s="11">
        <f>IFERROR(IF(PrestamoNo*PrestamoSi,SaldoR,0), 0)</f>
        <v>-296216.01257661678</v>
      </c>
    </row>
    <row r="627" spans="2:9" ht="16.2" customHeight="1">
      <c r="B627" s="9" t="str">
        <f>IFERROR(IF(AND(PrestamoNo*PrestamoSi,NPagos&gt;=FilaPago),FilaPago,""), "")</f>
        <v/>
      </c>
      <c r="C627" s="10">
        <f>IFERROR(IF(PrestamoNo*PrestamoSi,FechaPago,FechaInicial), FechaInicial)</f>
        <v>64833</v>
      </c>
      <c r="D627" s="11">
        <f>IFERROR(IF(PrestamoNo*PrestamoSi,CapitalR,""), "")</f>
        <v>-296216.01257661678</v>
      </c>
      <c r="E627" s="11">
        <f>IFERROR(IF(PrestamoNo*PrestamoSi,PagoMensual,0), 0)</f>
        <v>184.1652205526635</v>
      </c>
      <c r="F627" s="11">
        <f>IFERROR(IF(PrestamoNo*PrestamoSi,PrincipalR,0), 0)</f>
        <v>0</v>
      </c>
      <c r="G627" s="11">
        <f>IFERROR(IF(PrestamoNo*PrestamoSi,Amortizacion,0), 0)</f>
        <v>0</v>
      </c>
      <c r="H627" s="12">
        <f>IFERROR(IF(PrestamoNo*PrestamoSi,SUM(INDEX(Table1[Interés],1,1):Table1[[#This Row],[Interés]]),0), 0)</f>
        <v>1049.9132331598105</v>
      </c>
      <c r="I627" s="11">
        <f>IFERROR(IF(PrestamoNo*PrestamoSi,SaldoR,0), 0)</f>
        <v>-297387.56450575823</v>
      </c>
    </row>
    <row r="628" spans="2:9" ht="16.2" customHeight="1">
      <c r="B628" s="9" t="str">
        <f>IFERROR(IF(AND(PrestamoNo*PrestamoSi,NPagos&gt;=FilaPago),FilaPago,""), "")</f>
        <v/>
      </c>
      <c r="C628" s="10">
        <f>IFERROR(IF(PrestamoNo*PrestamoSi,FechaPago,FechaInicial), FechaInicial)</f>
        <v>64864</v>
      </c>
      <c r="D628" s="11">
        <f>IFERROR(IF(PrestamoNo*PrestamoSi,CapitalR,""), "")</f>
        <v>-297387.56450575823</v>
      </c>
      <c r="E628" s="11">
        <f>IFERROR(IF(PrestamoNo*PrestamoSi,PagoMensual,0), 0)</f>
        <v>184.1652205526635</v>
      </c>
      <c r="F628" s="11">
        <f>IFERROR(IF(PrestamoNo*PrestamoSi,PrincipalR,0), 0)</f>
        <v>0</v>
      </c>
      <c r="G628" s="11">
        <f>IFERROR(IF(PrestamoNo*PrestamoSi,Amortizacion,0), 0)</f>
        <v>0</v>
      </c>
      <c r="H628" s="12">
        <f>IFERROR(IF(PrestamoNo*PrestamoSi,SUM(INDEX(Table1[Interés],1,1):Table1[[#This Row],[Interés]]),0), 0)</f>
        <v>1049.9132331598105</v>
      </c>
      <c r="I628" s="11">
        <f>IFERROR(IF(PrestamoNo*PrestamoSi,SaldoR,0), 0)</f>
        <v>-298563.02160799678</v>
      </c>
    </row>
    <row r="629" spans="2:9" ht="16.2" customHeight="1">
      <c r="B629" s="9" t="str">
        <f>IFERROR(IF(AND(PrestamoNo*PrestamoSi,NPagos&gt;=FilaPago),FilaPago,""), "")</f>
        <v/>
      </c>
      <c r="C629" s="10">
        <f>IFERROR(IF(PrestamoNo*PrestamoSi,FechaPago,FechaInicial), FechaInicial)</f>
        <v>64895</v>
      </c>
      <c r="D629" s="11">
        <f>IFERROR(IF(PrestamoNo*PrestamoSi,CapitalR,""), "")</f>
        <v>-298563.02160799678</v>
      </c>
      <c r="E629" s="11">
        <f>IFERROR(IF(PrestamoNo*PrestamoSi,PagoMensual,0), 0)</f>
        <v>184.1652205526635</v>
      </c>
      <c r="F629" s="11">
        <f>IFERROR(IF(PrestamoNo*PrestamoSi,PrincipalR,0), 0)</f>
        <v>0</v>
      </c>
      <c r="G629" s="11">
        <f>IFERROR(IF(PrestamoNo*PrestamoSi,Amortizacion,0), 0)</f>
        <v>0</v>
      </c>
      <c r="H629" s="12">
        <f>IFERROR(IF(PrestamoNo*PrestamoSi,SUM(INDEX(Table1[Interés],1,1):Table1[[#This Row],[Interés]]),0), 0)</f>
        <v>1049.9132331598105</v>
      </c>
      <c r="I629" s="11">
        <f>IFERROR(IF(PrestamoNo*PrestamoSi,SaldoR,0), 0)</f>
        <v>-299742.39690057619</v>
      </c>
    </row>
    <row r="630" spans="2:9" ht="16.2" customHeight="1">
      <c r="B630" s="9" t="str">
        <f>IFERROR(IF(AND(PrestamoNo*PrestamoSi,NPagos&gt;=FilaPago),FilaPago,""), "")</f>
        <v/>
      </c>
      <c r="C630" s="10">
        <f>IFERROR(IF(PrestamoNo*PrestamoSi,FechaPago,FechaInicial), FechaInicial)</f>
        <v>64925</v>
      </c>
      <c r="D630" s="11">
        <f>IFERROR(IF(PrestamoNo*PrestamoSi,CapitalR,""), "")</f>
        <v>-299742.39690057619</v>
      </c>
      <c r="E630" s="11">
        <f>IFERROR(IF(PrestamoNo*PrestamoSi,PagoMensual,0), 0)</f>
        <v>184.1652205526635</v>
      </c>
      <c r="F630" s="11">
        <f>IFERROR(IF(PrestamoNo*PrestamoSi,PrincipalR,0), 0)</f>
        <v>0</v>
      </c>
      <c r="G630" s="11">
        <f>IFERROR(IF(PrestamoNo*PrestamoSi,Amortizacion,0), 0)</f>
        <v>0</v>
      </c>
      <c r="H630" s="12">
        <f>IFERROR(IF(PrestamoNo*PrestamoSi,SUM(INDEX(Table1[Interés],1,1):Table1[[#This Row],[Interés]]),0), 0)</f>
        <v>1049.9132331598105</v>
      </c>
      <c r="I630" s="11">
        <f>IFERROR(IF(PrestamoNo*PrestamoSi,SaldoR,0), 0)</f>
        <v>-300925.70344413078</v>
      </c>
    </row>
    <row r="631" spans="2:9" ht="16.2" customHeight="1">
      <c r="B631" s="9" t="str">
        <f>IFERROR(IF(AND(PrestamoNo*PrestamoSi,NPagos&gt;=FilaPago),FilaPago,""), "")</f>
        <v/>
      </c>
      <c r="C631" s="10">
        <f>IFERROR(IF(PrestamoNo*PrestamoSi,FechaPago,FechaInicial), FechaInicial)</f>
        <v>64956</v>
      </c>
      <c r="D631" s="11">
        <f>IFERROR(IF(PrestamoNo*PrestamoSi,CapitalR,""), "")</f>
        <v>-300925.70344413078</v>
      </c>
      <c r="E631" s="11">
        <f>IFERROR(IF(PrestamoNo*PrestamoSi,PagoMensual,0), 0)</f>
        <v>184.1652205526635</v>
      </c>
      <c r="F631" s="11">
        <f>IFERROR(IF(PrestamoNo*PrestamoSi,PrincipalR,0), 0)</f>
        <v>0</v>
      </c>
      <c r="G631" s="11">
        <f>IFERROR(IF(PrestamoNo*PrestamoSi,Amortizacion,0), 0)</f>
        <v>0</v>
      </c>
      <c r="H631" s="12">
        <f>IFERROR(IF(PrestamoNo*PrestamoSi,SUM(INDEX(Table1[Interés],1,1):Table1[[#This Row],[Interés]]),0), 0)</f>
        <v>1049.9132331598105</v>
      </c>
      <c r="I631" s="11">
        <f>IFERROR(IF(PrestamoNo*PrestamoSi,SaldoR,0), 0)</f>
        <v>-302112.95434283052</v>
      </c>
    </row>
    <row r="632" spans="2:9" ht="16.2" customHeight="1">
      <c r="B632" s="9" t="str">
        <f>IFERROR(IF(AND(PrestamoNo*PrestamoSi,NPagos&gt;=FilaPago),FilaPago,""), "")</f>
        <v/>
      </c>
      <c r="C632" s="10">
        <f>IFERROR(IF(PrestamoNo*PrestamoSi,FechaPago,FechaInicial), FechaInicial)</f>
        <v>64986</v>
      </c>
      <c r="D632" s="11">
        <f>IFERROR(IF(PrestamoNo*PrestamoSi,CapitalR,""), "")</f>
        <v>-302112.95434283052</v>
      </c>
      <c r="E632" s="11">
        <f>IFERROR(IF(PrestamoNo*PrestamoSi,PagoMensual,0), 0)</f>
        <v>184.1652205526635</v>
      </c>
      <c r="F632" s="11">
        <f>IFERROR(IF(PrestamoNo*PrestamoSi,PrincipalR,0), 0)</f>
        <v>0</v>
      </c>
      <c r="G632" s="11">
        <f>IFERROR(IF(PrestamoNo*PrestamoSi,Amortizacion,0), 0)</f>
        <v>0</v>
      </c>
      <c r="H632" s="12">
        <f>IFERROR(IF(PrestamoNo*PrestamoSi,SUM(INDEX(Table1[Interés],1,1):Table1[[#This Row],[Interés]]),0), 0)</f>
        <v>1049.9132331598105</v>
      </c>
      <c r="I632" s="11">
        <f>IFERROR(IF(PrestamoNo*PrestamoSi,SaldoR,0), 0)</f>
        <v>-303304.16274452605</v>
      </c>
    </row>
    <row r="633" spans="2:9" ht="16.2" customHeight="1">
      <c r="B633" s="9" t="str">
        <f>IFERROR(IF(AND(PrestamoNo*PrestamoSi,NPagos&gt;=FilaPago),FilaPago,""), "")</f>
        <v/>
      </c>
      <c r="C633" s="10">
        <f>IFERROR(IF(PrestamoNo*PrestamoSi,FechaPago,FechaInicial), FechaInicial)</f>
        <v>65017</v>
      </c>
      <c r="D633" s="11">
        <f>IFERROR(IF(PrestamoNo*PrestamoSi,CapitalR,""), "")</f>
        <v>-303304.16274452605</v>
      </c>
      <c r="E633" s="11">
        <f>IFERROR(IF(PrestamoNo*PrestamoSi,PagoMensual,0), 0)</f>
        <v>184.1652205526635</v>
      </c>
      <c r="F633" s="11">
        <f>IFERROR(IF(PrestamoNo*PrestamoSi,PrincipalR,0), 0)</f>
        <v>0</v>
      </c>
      <c r="G633" s="11">
        <f>IFERROR(IF(PrestamoNo*PrestamoSi,Amortizacion,0), 0)</f>
        <v>0</v>
      </c>
      <c r="H633" s="12">
        <f>IFERROR(IF(PrestamoNo*PrestamoSi,SUM(INDEX(Table1[Interés],1,1):Table1[[#This Row],[Interés]]),0), 0)</f>
        <v>1049.9132331598105</v>
      </c>
      <c r="I633" s="11">
        <f>IFERROR(IF(PrestamoNo*PrestamoSi,SaldoR,0), 0)</f>
        <v>-304499.3418408939</v>
      </c>
    </row>
    <row r="634" spans="2:9" ht="16.2" customHeight="1">
      <c r="B634" s="9" t="str">
        <f>IFERROR(IF(AND(PrestamoNo*PrestamoSi,NPagos&gt;=FilaPago),FilaPago,""), "")</f>
        <v/>
      </c>
      <c r="C634" s="10">
        <f>IFERROR(IF(PrestamoNo*PrestamoSi,FechaPago,FechaInicial), FechaInicial)</f>
        <v>65048</v>
      </c>
      <c r="D634" s="11">
        <f>IFERROR(IF(PrestamoNo*PrestamoSi,CapitalR,""), "")</f>
        <v>-304499.3418408939</v>
      </c>
      <c r="E634" s="11">
        <f>IFERROR(IF(PrestamoNo*PrestamoSi,PagoMensual,0), 0)</f>
        <v>184.1652205526635</v>
      </c>
      <c r="F634" s="11">
        <f>IFERROR(IF(PrestamoNo*PrestamoSi,PrincipalR,0), 0)</f>
        <v>0</v>
      </c>
      <c r="G634" s="11">
        <f>IFERROR(IF(PrestamoNo*PrestamoSi,Amortizacion,0), 0)</f>
        <v>0</v>
      </c>
      <c r="H634" s="12">
        <f>IFERROR(IF(PrestamoNo*PrestamoSi,SUM(INDEX(Table1[Interés],1,1):Table1[[#This Row],[Interés]]),0), 0)</f>
        <v>1049.9132331598105</v>
      </c>
      <c r="I634" s="11">
        <f>IFERROR(IF(PrestamoNo*PrestamoSi,SaldoR,0), 0)</f>
        <v>-305698.50486758281</v>
      </c>
    </row>
    <row r="635" spans="2:9" ht="16.2" customHeight="1">
      <c r="B635" s="9" t="str">
        <f>IFERROR(IF(AND(PrestamoNo*PrestamoSi,NPagos&gt;=FilaPago),FilaPago,""), "")</f>
        <v/>
      </c>
      <c r="C635" s="10">
        <f>IFERROR(IF(PrestamoNo*PrestamoSi,FechaPago,FechaInicial), FechaInicial)</f>
        <v>65076</v>
      </c>
      <c r="D635" s="11">
        <f>IFERROR(IF(PrestamoNo*PrestamoSi,CapitalR,""), "")</f>
        <v>-305698.50486758281</v>
      </c>
      <c r="E635" s="11">
        <f>IFERROR(IF(PrestamoNo*PrestamoSi,PagoMensual,0), 0)</f>
        <v>184.1652205526635</v>
      </c>
      <c r="F635" s="11">
        <f>IFERROR(IF(PrestamoNo*PrestamoSi,PrincipalR,0), 0)</f>
        <v>0</v>
      </c>
      <c r="G635" s="11">
        <f>IFERROR(IF(PrestamoNo*PrestamoSi,Amortizacion,0), 0)</f>
        <v>0</v>
      </c>
      <c r="H635" s="12">
        <f>IFERROR(IF(PrestamoNo*PrestamoSi,SUM(INDEX(Table1[Interés],1,1):Table1[[#This Row],[Interés]]),0), 0)</f>
        <v>1049.9132331598105</v>
      </c>
      <c r="I635" s="11">
        <f>IFERROR(IF(PrestamoNo*PrestamoSi,SaldoR,0), 0)</f>
        <v>-306901.66510436079</v>
      </c>
    </row>
    <row r="636" spans="2:9" ht="16.2" customHeight="1">
      <c r="B636" s="9" t="str">
        <f>IFERROR(IF(AND(PrestamoNo*PrestamoSi,NPagos&gt;=FilaPago),FilaPago,""), "")</f>
        <v/>
      </c>
      <c r="C636" s="10">
        <f>IFERROR(IF(PrestamoNo*PrestamoSi,FechaPago,FechaInicial), FechaInicial)</f>
        <v>65107</v>
      </c>
      <c r="D636" s="11">
        <f>IFERROR(IF(PrestamoNo*PrestamoSi,CapitalR,""), "")</f>
        <v>-306901.66510436079</v>
      </c>
      <c r="E636" s="11">
        <f>IFERROR(IF(PrestamoNo*PrestamoSi,PagoMensual,0), 0)</f>
        <v>184.1652205526635</v>
      </c>
      <c r="F636" s="11">
        <f>IFERROR(IF(PrestamoNo*PrestamoSi,PrincipalR,0), 0)</f>
        <v>0</v>
      </c>
      <c r="G636" s="11">
        <f>IFERROR(IF(PrestamoNo*PrestamoSi,Amortizacion,0), 0)</f>
        <v>0</v>
      </c>
      <c r="H636" s="12">
        <f>IFERROR(IF(PrestamoNo*PrestamoSi,SUM(INDEX(Table1[Interés],1,1):Table1[[#This Row],[Interés]]),0), 0)</f>
        <v>1049.9132331598105</v>
      </c>
      <c r="I636" s="11">
        <f>IFERROR(IF(PrestamoNo*PrestamoSi,SaldoR,0), 0)</f>
        <v>-308108.8358752614</v>
      </c>
    </row>
    <row r="637" spans="2:9" ht="16.2" customHeight="1">
      <c r="B637" s="9" t="str">
        <f>IFERROR(IF(AND(PrestamoNo*PrestamoSi,NPagos&gt;=FilaPago),FilaPago,""), "")</f>
        <v/>
      </c>
      <c r="C637" s="10">
        <f>IFERROR(IF(PrestamoNo*PrestamoSi,FechaPago,FechaInicial), FechaInicial)</f>
        <v>65137</v>
      </c>
      <c r="D637" s="11">
        <f>IFERROR(IF(PrestamoNo*PrestamoSi,CapitalR,""), "")</f>
        <v>-308108.8358752614</v>
      </c>
      <c r="E637" s="11">
        <f>IFERROR(IF(PrestamoNo*PrestamoSi,PagoMensual,0), 0)</f>
        <v>184.1652205526635</v>
      </c>
      <c r="F637" s="11">
        <f>IFERROR(IF(PrestamoNo*PrestamoSi,PrincipalR,0), 0)</f>
        <v>0</v>
      </c>
      <c r="G637" s="11">
        <f>IFERROR(IF(PrestamoNo*PrestamoSi,Amortizacion,0), 0)</f>
        <v>0</v>
      </c>
      <c r="H637" s="12">
        <f>IFERROR(IF(PrestamoNo*PrestamoSi,SUM(INDEX(Table1[Interés],1,1):Table1[[#This Row],[Interés]]),0), 0)</f>
        <v>1049.9132331598105</v>
      </c>
      <c r="I637" s="11">
        <f>IFERROR(IF(PrestamoNo*PrestamoSi,SaldoR,0), 0)</f>
        <v>-309320.03054873168</v>
      </c>
    </row>
    <row r="638" spans="2:9" ht="16.2" customHeight="1">
      <c r="B638" s="9" t="str">
        <f>IFERROR(IF(AND(PrestamoNo*PrestamoSi,NPagos&gt;=FilaPago),FilaPago,""), "")</f>
        <v/>
      </c>
      <c r="C638" s="10">
        <f>IFERROR(IF(PrestamoNo*PrestamoSi,FechaPago,FechaInicial), FechaInicial)</f>
        <v>65168</v>
      </c>
      <c r="D638" s="11">
        <f>IFERROR(IF(PrestamoNo*PrestamoSi,CapitalR,""), "")</f>
        <v>-309320.03054873168</v>
      </c>
      <c r="E638" s="11">
        <f>IFERROR(IF(PrestamoNo*PrestamoSi,PagoMensual,0), 0)</f>
        <v>184.1652205526635</v>
      </c>
      <c r="F638" s="11">
        <f>IFERROR(IF(PrestamoNo*PrestamoSi,PrincipalR,0), 0)</f>
        <v>0</v>
      </c>
      <c r="G638" s="11">
        <f>IFERROR(IF(PrestamoNo*PrestamoSi,Amortizacion,0), 0)</f>
        <v>0</v>
      </c>
      <c r="H638" s="12">
        <f>IFERROR(IF(PrestamoNo*PrestamoSi,SUM(INDEX(Table1[Interés],1,1):Table1[[#This Row],[Interés]]),0), 0)</f>
        <v>1049.9132331598105</v>
      </c>
      <c r="I638" s="11">
        <f>IFERROR(IF(PrestamoNo*PrestamoSi,SaldoR,0), 0)</f>
        <v>-310535.26253778004</v>
      </c>
    </row>
    <row r="639" spans="2:9" ht="16.2" customHeight="1">
      <c r="B639" s="9" t="str">
        <f>IFERROR(IF(AND(PrestamoNo*PrestamoSi,NPagos&gt;=FilaPago),FilaPago,""), "")</f>
        <v/>
      </c>
      <c r="C639" s="10">
        <f>IFERROR(IF(PrestamoNo*PrestamoSi,FechaPago,FechaInicial), FechaInicial)</f>
        <v>65198</v>
      </c>
      <c r="D639" s="11">
        <f>IFERROR(IF(PrestamoNo*PrestamoSi,CapitalR,""), "")</f>
        <v>-310535.26253778004</v>
      </c>
      <c r="E639" s="11">
        <f>IFERROR(IF(PrestamoNo*PrestamoSi,PagoMensual,0), 0)</f>
        <v>184.1652205526635</v>
      </c>
      <c r="F639" s="11">
        <f>IFERROR(IF(PrestamoNo*PrestamoSi,PrincipalR,0), 0)</f>
        <v>0</v>
      </c>
      <c r="G639" s="11">
        <f>IFERROR(IF(PrestamoNo*PrestamoSi,Amortizacion,0), 0)</f>
        <v>0</v>
      </c>
      <c r="H639" s="12">
        <f>IFERROR(IF(PrestamoNo*PrestamoSi,SUM(INDEX(Table1[Interés],1,1):Table1[[#This Row],[Interés]]),0), 0)</f>
        <v>1049.9132331598105</v>
      </c>
      <c r="I639" s="11">
        <f>IFERROR(IF(PrestamoNo*PrestamoSi,SaldoR,0), 0)</f>
        <v>-311754.54530012532</v>
      </c>
    </row>
    <row r="640" spans="2:9" ht="16.2" customHeight="1">
      <c r="B640" s="9" t="str">
        <f>IFERROR(IF(AND(PrestamoNo*PrestamoSi,NPagos&gt;=FilaPago),FilaPago,""), "")</f>
        <v/>
      </c>
      <c r="C640" s="10">
        <f>IFERROR(IF(PrestamoNo*PrestamoSi,FechaPago,FechaInicial), FechaInicial)</f>
        <v>65229</v>
      </c>
      <c r="D640" s="11">
        <f>IFERROR(IF(PrestamoNo*PrestamoSi,CapitalR,""), "")</f>
        <v>-311754.54530012532</v>
      </c>
      <c r="E640" s="11">
        <f>IFERROR(IF(PrestamoNo*PrestamoSi,PagoMensual,0), 0)</f>
        <v>184.1652205526635</v>
      </c>
      <c r="F640" s="11">
        <f>IFERROR(IF(PrestamoNo*PrestamoSi,PrincipalR,0), 0)</f>
        <v>0</v>
      </c>
      <c r="G640" s="11">
        <f>IFERROR(IF(PrestamoNo*PrestamoSi,Amortizacion,0), 0)</f>
        <v>0</v>
      </c>
      <c r="H640" s="12">
        <f>IFERROR(IF(PrestamoNo*PrestamoSi,SUM(INDEX(Table1[Interés],1,1):Table1[[#This Row],[Interés]]),0), 0)</f>
        <v>1049.9132331598105</v>
      </c>
      <c r="I640" s="11">
        <f>IFERROR(IF(PrestamoNo*PrestamoSi,SaldoR,0), 0)</f>
        <v>-312977.89233834529</v>
      </c>
    </row>
    <row r="641" spans="2:9" ht="16.2" customHeight="1">
      <c r="B641" s="9" t="str">
        <f>IFERROR(IF(AND(PrestamoNo*PrestamoSi,NPagos&gt;=FilaPago),FilaPago,""), "")</f>
        <v/>
      </c>
      <c r="C641" s="10">
        <f>IFERROR(IF(PrestamoNo*PrestamoSi,FechaPago,FechaInicial), FechaInicial)</f>
        <v>65260</v>
      </c>
      <c r="D641" s="11">
        <f>IFERROR(IF(PrestamoNo*PrestamoSi,CapitalR,""), "")</f>
        <v>-312977.89233834529</v>
      </c>
      <c r="E641" s="11">
        <f>IFERROR(IF(PrestamoNo*PrestamoSi,PagoMensual,0), 0)</f>
        <v>184.1652205526635</v>
      </c>
      <c r="F641" s="11">
        <f>IFERROR(IF(PrestamoNo*PrestamoSi,PrincipalR,0), 0)</f>
        <v>0</v>
      </c>
      <c r="G641" s="11">
        <f>IFERROR(IF(PrestamoNo*PrestamoSi,Amortizacion,0), 0)</f>
        <v>0</v>
      </c>
      <c r="H641" s="12">
        <f>IFERROR(IF(PrestamoNo*PrestamoSi,SUM(INDEX(Table1[Interés],1,1):Table1[[#This Row],[Interés]]),0), 0)</f>
        <v>1049.9132331598105</v>
      </c>
      <c r="I641" s="11">
        <f>IFERROR(IF(PrestamoNo*PrestamoSi,SaldoR,0), 0)</f>
        <v>-314205.31720002572</v>
      </c>
    </row>
    <row r="642" spans="2:9" ht="16.2" customHeight="1">
      <c r="B642" s="9" t="str">
        <f>IFERROR(IF(AND(PrestamoNo*PrestamoSi,NPagos&gt;=FilaPago),FilaPago,""), "")</f>
        <v/>
      </c>
      <c r="C642" s="10">
        <f>IFERROR(IF(PrestamoNo*PrestamoSi,FechaPago,FechaInicial), FechaInicial)</f>
        <v>65290</v>
      </c>
      <c r="D642" s="11">
        <f>IFERROR(IF(PrestamoNo*PrestamoSi,CapitalR,""), "")</f>
        <v>-314205.31720002572</v>
      </c>
      <c r="E642" s="11">
        <f>IFERROR(IF(PrestamoNo*PrestamoSi,PagoMensual,0), 0)</f>
        <v>184.1652205526635</v>
      </c>
      <c r="F642" s="11">
        <f>IFERROR(IF(PrestamoNo*PrestamoSi,PrincipalR,0), 0)</f>
        <v>0</v>
      </c>
      <c r="G642" s="11">
        <f>IFERROR(IF(PrestamoNo*PrestamoSi,Amortizacion,0), 0)</f>
        <v>0</v>
      </c>
      <c r="H642" s="12">
        <f>IFERROR(IF(PrestamoNo*PrestamoSi,SUM(INDEX(Table1[Interés],1,1):Table1[[#This Row],[Interés]]),0), 0)</f>
        <v>1049.9132331598105</v>
      </c>
      <c r="I642" s="11">
        <f>IFERROR(IF(PrestamoNo*PrestamoSi,SaldoR,0), 0)</f>
        <v>-315436.83347791183</v>
      </c>
    </row>
    <row r="643" spans="2:9" ht="16.2" customHeight="1">
      <c r="B643" s="9" t="str">
        <f>IFERROR(IF(AND(PrestamoNo*PrestamoSi,NPagos&gt;=FilaPago),FilaPago,""), "")</f>
        <v/>
      </c>
      <c r="C643" s="10">
        <f>IFERROR(IF(PrestamoNo*PrestamoSi,FechaPago,FechaInicial), FechaInicial)</f>
        <v>65321</v>
      </c>
      <c r="D643" s="11">
        <f>IFERROR(IF(PrestamoNo*PrestamoSi,CapitalR,""), "")</f>
        <v>-315436.83347791183</v>
      </c>
      <c r="E643" s="11">
        <f>IFERROR(IF(PrestamoNo*PrestamoSi,PagoMensual,0), 0)</f>
        <v>184.1652205526635</v>
      </c>
      <c r="F643" s="11">
        <f>IFERROR(IF(PrestamoNo*PrestamoSi,PrincipalR,0), 0)</f>
        <v>0</v>
      </c>
      <c r="G643" s="11">
        <f>IFERROR(IF(PrestamoNo*PrestamoSi,Amortizacion,0), 0)</f>
        <v>0</v>
      </c>
      <c r="H643" s="12">
        <f>IFERROR(IF(PrestamoNo*PrestamoSi,SUM(INDEX(Table1[Interés],1,1):Table1[[#This Row],[Interés]]),0), 0)</f>
        <v>1049.9132331598105</v>
      </c>
      <c r="I643" s="11">
        <f>IFERROR(IF(PrestamoNo*PrestamoSi,SaldoR,0), 0)</f>
        <v>-316672.45481005753</v>
      </c>
    </row>
    <row r="644" spans="2:9" ht="16.2" customHeight="1">
      <c r="B644" s="9" t="str">
        <f>IFERROR(IF(AND(PrestamoNo*PrestamoSi,NPagos&gt;=FilaPago),FilaPago,""), "")</f>
        <v/>
      </c>
      <c r="C644" s="10">
        <f>IFERROR(IF(PrestamoNo*PrestamoSi,FechaPago,FechaInicial), FechaInicial)</f>
        <v>65351</v>
      </c>
      <c r="D644" s="11">
        <f>IFERROR(IF(PrestamoNo*PrestamoSi,CapitalR,""), "")</f>
        <v>-316672.45481005753</v>
      </c>
      <c r="E644" s="11">
        <f>IFERROR(IF(PrestamoNo*PrestamoSi,PagoMensual,0), 0)</f>
        <v>184.1652205526635</v>
      </c>
      <c r="F644" s="11">
        <f>IFERROR(IF(PrestamoNo*PrestamoSi,PrincipalR,0), 0)</f>
        <v>0</v>
      </c>
      <c r="G644" s="11">
        <f>IFERROR(IF(PrestamoNo*PrestamoSi,Amortizacion,0), 0)</f>
        <v>0</v>
      </c>
      <c r="H644" s="12">
        <f>IFERROR(IF(PrestamoNo*PrestamoSi,SUM(INDEX(Table1[Interés],1,1):Table1[[#This Row],[Interés]]),0), 0)</f>
        <v>1049.9132331598105</v>
      </c>
      <c r="I644" s="11">
        <f>IFERROR(IF(PrestamoNo*PrestamoSi,SaldoR,0), 0)</f>
        <v>-317912.19487997709</v>
      </c>
    </row>
    <row r="645" spans="2:9" ht="16.2" customHeight="1">
      <c r="B645" s="9" t="str">
        <f>IFERROR(IF(AND(PrestamoNo*PrestamoSi,NPagos&gt;=FilaPago),FilaPago,""), "")</f>
        <v/>
      </c>
      <c r="C645" s="10">
        <f>IFERROR(IF(PrestamoNo*PrestamoSi,FechaPago,FechaInicial), FechaInicial)</f>
        <v>65382</v>
      </c>
      <c r="D645" s="11">
        <f>IFERROR(IF(PrestamoNo*PrestamoSi,CapitalR,""), "")</f>
        <v>-317912.19487997709</v>
      </c>
      <c r="E645" s="11">
        <f>IFERROR(IF(PrestamoNo*PrestamoSi,PagoMensual,0), 0)</f>
        <v>184.1652205526635</v>
      </c>
      <c r="F645" s="11">
        <f>IFERROR(IF(PrestamoNo*PrestamoSi,PrincipalR,0), 0)</f>
        <v>0</v>
      </c>
      <c r="G645" s="11">
        <f>IFERROR(IF(PrestamoNo*PrestamoSi,Amortizacion,0), 0)</f>
        <v>0</v>
      </c>
      <c r="H645" s="12">
        <f>IFERROR(IF(PrestamoNo*PrestamoSi,SUM(INDEX(Table1[Interés],1,1):Table1[[#This Row],[Interés]]),0), 0)</f>
        <v>1049.9132331598105</v>
      </c>
      <c r="I645" s="11">
        <f>IFERROR(IF(PrestamoNo*PrestamoSi,SaldoR,0), 0)</f>
        <v>-319156.06741679634</v>
      </c>
    </row>
    <row r="646" spans="2:9" ht="16.2" customHeight="1">
      <c r="B646" s="9" t="str">
        <f>IFERROR(IF(AND(PrestamoNo*PrestamoSi,NPagos&gt;=FilaPago),FilaPago,""), "")</f>
        <v/>
      </c>
      <c r="C646" s="10">
        <f>IFERROR(IF(PrestamoNo*PrestamoSi,FechaPago,FechaInicial), FechaInicial)</f>
        <v>65413</v>
      </c>
      <c r="D646" s="11">
        <f>IFERROR(IF(PrestamoNo*PrestamoSi,CapitalR,""), "")</f>
        <v>-319156.06741679634</v>
      </c>
      <c r="E646" s="11">
        <f>IFERROR(IF(PrestamoNo*PrestamoSi,PagoMensual,0), 0)</f>
        <v>184.1652205526635</v>
      </c>
      <c r="F646" s="11">
        <f>IFERROR(IF(PrestamoNo*PrestamoSi,PrincipalR,0), 0)</f>
        <v>0</v>
      </c>
      <c r="G646" s="11">
        <f>IFERROR(IF(PrestamoNo*PrestamoSi,Amortizacion,0), 0)</f>
        <v>0</v>
      </c>
      <c r="H646" s="12">
        <f>IFERROR(IF(PrestamoNo*PrestamoSi,SUM(INDEX(Table1[Interés],1,1):Table1[[#This Row],[Interés]]),0), 0)</f>
        <v>1049.9132331598105</v>
      </c>
      <c r="I646" s="11">
        <f>IFERROR(IF(PrestamoNo*PrestamoSi,SaldoR,0), 0)</f>
        <v>-320404.08619540517</v>
      </c>
    </row>
    <row r="647" spans="2:9" ht="16.2" customHeight="1">
      <c r="B647" s="9" t="str">
        <f>IFERROR(IF(AND(PrestamoNo*PrestamoSi,NPagos&gt;=FilaPago),FilaPago,""), "")</f>
        <v/>
      </c>
      <c r="C647" s="10">
        <f>IFERROR(IF(PrestamoNo*PrestamoSi,FechaPago,FechaInicial), FechaInicial)</f>
        <v>65441</v>
      </c>
      <c r="D647" s="11">
        <f>IFERROR(IF(PrestamoNo*PrestamoSi,CapitalR,""), "")</f>
        <v>-320404.08619540517</v>
      </c>
      <c r="E647" s="11">
        <f>IFERROR(IF(PrestamoNo*PrestamoSi,PagoMensual,0), 0)</f>
        <v>184.1652205526635</v>
      </c>
      <c r="F647" s="11">
        <f>IFERROR(IF(PrestamoNo*PrestamoSi,PrincipalR,0), 0)</f>
        <v>0</v>
      </c>
      <c r="G647" s="11">
        <f>IFERROR(IF(PrestamoNo*PrestamoSi,Amortizacion,0), 0)</f>
        <v>0</v>
      </c>
      <c r="H647" s="12">
        <f>IFERROR(IF(PrestamoNo*PrestamoSi,SUM(INDEX(Table1[Interés],1,1):Table1[[#This Row],[Interés]]),0), 0)</f>
        <v>1049.9132331598105</v>
      </c>
      <c r="I647" s="11">
        <f>IFERROR(IF(PrestamoNo*PrestamoSi,SaldoR,0), 0)</f>
        <v>-321656.26503660902</v>
      </c>
    </row>
    <row r="648" spans="2:9" ht="16.2" customHeight="1">
      <c r="B648" s="9" t="str">
        <f>IFERROR(IF(AND(PrestamoNo*PrestamoSi,NPagos&gt;=FilaPago),FilaPago,""), "")</f>
        <v/>
      </c>
      <c r="C648" s="10">
        <f>IFERROR(IF(PrestamoNo*PrestamoSi,FechaPago,FechaInicial), FechaInicial)</f>
        <v>65472</v>
      </c>
      <c r="D648" s="11">
        <f>IFERROR(IF(PrestamoNo*PrestamoSi,CapitalR,""), "")</f>
        <v>-321656.26503660902</v>
      </c>
      <c r="E648" s="11">
        <f>IFERROR(IF(PrestamoNo*PrestamoSi,PagoMensual,0), 0)</f>
        <v>184.1652205526635</v>
      </c>
      <c r="F648" s="11">
        <f>IFERROR(IF(PrestamoNo*PrestamoSi,PrincipalR,0), 0)</f>
        <v>0</v>
      </c>
      <c r="G648" s="11">
        <f>IFERROR(IF(PrestamoNo*PrestamoSi,Amortizacion,0), 0)</f>
        <v>0</v>
      </c>
      <c r="H648" s="12">
        <f>IFERROR(IF(PrestamoNo*PrestamoSi,SUM(INDEX(Table1[Interés],1,1):Table1[[#This Row],[Interés]]),0), 0)</f>
        <v>1049.9132331598105</v>
      </c>
      <c r="I648" s="11">
        <f>IFERROR(IF(PrestamoNo*PrestamoSi,SaldoR,0), 0)</f>
        <v>-322912.61780728382</v>
      </c>
    </row>
    <row r="649" spans="2:9" ht="16.2" customHeight="1">
      <c r="B649" s="9" t="str">
        <f>IFERROR(IF(AND(PrestamoNo*PrestamoSi,NPagos&gt;=FilaPago),FilaPago,""), "")</f>
        <v/>
      </c>
      <c r="C649" s="10">
        <f>IFERROR(IF(PrestamoNo*PrestamoSi,FechaPago,FechaInicial), FechaInicial)</f>
        <v>65502</v>
      </c>
      <c r="D649" s="11">
        <f>IFERROR(IF(PrestamoNo*PrestamoSi,CapitalR,""), "")</f>
        <v>-322912.61780728382</v>
      </c>
      <c r="E649" s="11">
        <f>IFERROR(IF(PrestamoNo*PrestamoSi,PagoMensual,0), 0)</f>
        <v>184.1652205526635</v>
      </c>
      <c r="F649" s="11">
        <f>IFERROR(IF(PrestamoNo*PrestamoSi,PrincipalR,0), 0)</f>
        <v>0</v>
      </c>
      <c r="G649" s="11">
        <f>IFERROR(IF(PrestamoNo*PrestamoSi,Amortizacion,0), 0)</f>
        <v>0</v>
      </c>
      <c r="H649" s="12">
        <f>IFERROR(IF(PrestamoNo*PrestamoSi,SUM(INDEX(Table1[Interés],1,1):Table1[[#This Row],[Interés]]),0), 0)</f>
        <v>1049.9132331598105</v>
      </c>
      <c r="I649" s="11">
        <f>IFERROR(IF(PrestamoNo*PrestamoSi,SaldoR,0), 0)</f>
        <v>-324173.15842052747</v>
      </c>
    </row>
    <row r="650" spans="2:9" ht="16.2" customHeight="1">
      <c r="B650" s="9" t="str">
        <f>IFERROR(IF(AND(PrestamoNo*PrestamoSi,NPagos&gt;=FilaPago),FilaPago,""), "")</f>
        <v/>
      </c>
      <c r="C650" s="10">
        <f>IFERROR(IF(PrestamoNo*PrestamoSi,FechaPago,FechaInicial), FechaInicial)</f>
        <v>65533</v>
      </c>
      <c r="D650" s="11">
        <f>IFERROR(IF(PrestamoNo*PrestamoSi,CapitalR,""), "")</f>
        <v>-324173.15842052747</v>
      </c>
      <c r="E650" s="11">
        <f>IFERROR(IF(PrestamoNo*PrestamoSi,PagoMensual,0), 0)</f>
        <v>184.1652205526635</v>
      </c>
      <c r="F650" s="11">
        <f>IFERROR(IF(PrestamoNo*PrestamoSi,PrincipalR,0), 0)</f>
        <v>0</v>
      </c>
      <c r="G650" s="11">
        <f>IFERROR(IF(PrestamoNo*PrestamoSi,Amortizacion,0), 0)</f>
        <v>0</v>
      </c>
      <c r="H650" s="12">
        <f>IFERROR(IF(PrestamoNo*PrestamoSi,SUM(INDEX(Table1[Interés],1,1):Table1[[#This Row],[Interés]]),0), 0)</f>
        <v>1049.9132331598105</v>
      </c>
      <c r="I650" s="11">
        <f>IFERROR(IF(PrestamoNo*PrestamoSi,SaldoR,0), 0)</f>
        <v>-325437.90083581524</v>
      </c>
    </row>
  </sheetData>
  <sheetProtection sheet="1" objects="1" scenarios="1" selectLockedCells="1"/>
  <mergeCells count="8">
    <mergeCell ref="B3:C3"/>
    <mergeCell ref="B4:C4"/>
    <mergeCell ref="B5:C5"/>
    <mergeCell ref="B6:C6"/>
    <mergeCell ref="G3:H3"/>
    <mergeCell ref="G4:H4"/>
    <mergeCell ref="G5:H5"/>
    <mergeCell ref="G6:H6"/>
  </mergeCells>
  <conditionalFormatting sqref="B11:I650">
    <cfRule type="expression" dxfId="0" priority="1">
      <formula>$B11=""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C818-B022-4D15-A068-99FCD582149E}">
  <dimension ref="A1:G33"/>
  <sheetViews>
    <sheetView showGridLines="0" showRowColHeaders="0" workbookViewId="0">
      <selection activeCell="A2" sqref="A2"/>
    </sheetView>
  </sheetViews>
  <sheetFormatPr defaultColWidth="0" defaultRowHeight="15" zeroHeight="1"/>
  <cols>
    <col min="1" max="1" width="6.796875" style="19" customWidth="1"/>
    <col min="2" max="2" width="60.796875" style="19" customWidth="1"/>
    <col min="3" max="3" width="1.09765625" style="19" customWidth="1"/>
    <col min="4" max="4" width="3.8984375" style="19" customWidth="1"/>
    <col min="5" max="6" width="35.296875" style="19" customWidth="1"/>
    <col min="7" max="7" width="5.09765625" style="19" customWidth="1"/>
    <col min="8" max="16384" width="8.796875" style="19" hidden="1"/>
  </cols>
  <sheetData>
    <row r="1" spans="2:6" ht="15.6">
      <c r="B1" s="17" t="s">
        <v>38</v>
      </c>
      <c r="C1" s="17"/>
      <c r="D1" s="18"/>
      <c r="E1" s="18"/>
      <c r="F1" s="18"/>
    </row>
    <row r="2" spans="2:6" ht="15.6">
      <c r="B2" s="17"/>
      <c r="C2" s="17"/>
      <c r="D2" s="18"/>
      <c r="E2" s="18"/>
      <c r="F2" s="18"/>
    </row>
    <row r="3" spans="2:6">
      <c r="B3" s="20"/>
      <c r="C3" s="20"/>
      <c r="D3" s="21"/>
      <c r="E3" s="21"/>
      <c r="F3" s="21"/>
    </row>
    <row r="4" spans="2:6" ht="45">
      <c r="B4" s="20" t="s">
        <v>15</v>
      </c>
      <c r="C4" s="20"/>
      <c r="D4" s="21"/>
      <c r="E4" s="21"/>
      <c r="F4" s="21"/>
    </row>
    <row r="5" spans="2:6">
      <c r="B5" s="20"/>
      <c r="C5" s="20"/>
      <c r="D5" s="21"/>
      <c r="E5" s="21"/>
      <c r="F5" s="21"/>
    </row>
    <row r="6" spans="2:6" ht="15.6">
      <c r="B6" s="17" t="s">
        <v>16</v>
      </c>
      <c r="C6" s="17"/>
      <c r="D6" s="18"/>
      <c r="E6" s="18" t="s">
        <v>17</v>
      </c>
      <c r="F6" s="18" t="s">
        <v>18</v>
      </c>
    </row>
    <row r="7" spans="2:6" ht="15.6" thickBot="1">
      <c r="B7" s="20"/>
      <c r="C7" s="20"/>
      <c r="D7" s="21"/>
      <c r="E7" s="21"/>
      <c r="F7" s="21"/>
    </row>
    <row r="8" spans="2:6" ht="45">
      <c r="B8" s="22" t="s">
        <v>25</v>
      </c>
      <c r="C8" s="23"/>
      <c r="D8" s="24"/>
      <c r="E8" s="24">
        <v>640</v>
      </c>
      <c r="F8" s="25"/>
    </row>
    <row r="9" spans="2:6" ht="15.6" thickBot="1">
      <c r="B9" s="26"/>
      <c r="C9" s="27"/>
      <c r="D9" s="28"/>
      <c r="E9" s="29" t="s">
        <v>26</v>
      </c>
      <c r="F9" s="30" t="s">
        <v>20</v>
      </c>
    </row>
    <row r="10" spans="2:6" ht="15.6" thickBot="1">
      <c r="B10" s="20"/>
      <c r="C10" s="20"/>
      <c r="D10" s="21"/>
      <c r="E10" s="21"/>
      <c r="F10" s="21"/>
    </row>
    <row r="11" spans="2:6" ht="60">
      <c r="B11" s="22" t="s">
        <v>19</v>
      </c>
      <c r="C11" s="23"/>
      <c r="D11" s="24"/>
      <c r="E11" s="24">
        <v>5124</v>
      </c>
      <c r="F11" s="25"/>
    </row>
    <row r="12" spans="2:6">
      <c r="B12" s="31"/>
      <c r="C12" s="20"/>
      <c r="D12" s="21"/>
      <c r="E12" s="32" t="s">
        <v>27</v>
      </c>
      <c r="F12" s="33" t="s">
        <v>20</v>
      </c>
    </row>
    <row r="13" spans="2:6" ht="15.6" thickBot="1">
      <c r="B13" s="26"/>
      <c r="C13" s="27"/>
      <c r="D13" s="28"/>
      <c r="E13" s="29" t="s">
        <v>28</v>
      </c>
      <c r="F13" s="30"/>
    </row>
    <row r="14" spans="2:6" ht="15.6" thickBot="1">
      <c r="B14" s="20"/>
      <c r="C14" s="20"/>
      <c r="D14" s="21"/>
      <c r="E14" s="21"/>
      <c r="F14" s="21"/>
    </row>
    <row r="15" spans="2:6" ht="45">
      <c r="B15" s="22" t="s">
        <v>29</v>
      </c>
      <c r="C15" s="23"/>
      <c r="D15" s="24"/>
      <c r="E15" s="24">
        <v>1</v>
      </c>
      <c r="F15" s="25"/>
    </row>
    <row r="16" spans="2:6" ht="15.6" thickBot="1">
      <c r="B16" s="26"/>
      <c r="C16" s="27"/>
      <c r="D16" s="28"/>
      <c r="E16" s="29" t="s">
        <v>28</v>
      </c>
      <c r="F16" s="30" t="s">
        <v>20</v>
      </c>
    </row>
    <row r="17" spans="2:6" ht="15.6" thickBot="1">
      <c r="B17" s="20"/>
      <c r="C17" s="20"/>
      <c r="D17" s="21"/>
      <c r="E17" s="21"/>
      <c r="F17" s="21"/>
    </row>
    <row r="18" spans="2:6" ht="60">
      <c r="B18" s="22" t="s">
        <v>30</v>
      </c>
      <c r="C18" s="23"/>
      <c r="D18" s="24"/>
      <c r="E18" s="24">
        <v>1</v>
      </c>
      <c r="F18" s="25"/>
    </row>
    <row r="19" spans="2:6">
      <c r="B19" s="31"/>
      <c r="C19" s="20"/>
      <c r="D19" s="21"/>
      <c r="E19" s="32" t="s">
        <v>31</v>
      </c>
      <c r="F19" s="33" t="s">
        <v>20</v>
      </c>
    </row>
    <row r="20" spans="2:6">
      <c r="B20" s="31"/>
      <c r="C20" s="20"/>
      <c r="D20" s="21"/>
      <c r="E20" s="21"/>
      <c r="F20" s="33" t="s">
        <v>32</v>
      </c>
    </row>
    <row r="21" spans="2:6">
      <c r="B21" s="31"/>
      <c r="C21" s="20"/>
      <c r="D21" s="21"/>
      <c r="E21" s="21"/>
      <c r="F21" s="33" t="s">
        <v>33</v>
      </c>
    </row>
    <row r="22" spans="2:6">
      <c r="B22" s="31"/>
      <c r="C22" s="20"/>
      <c r="D22" s="21"/>
      <c r="E22" s="21"/>
      <c r="F22" s="33" t="s">
        <v>34</v>
      </c>
    </row>
    <row r="23" spans="2:6">
      <c r="B23" s="31"/>
      <c r="C23" s="20"/>
      <c r="D23" s="21"/>
      <c r="E23" s="21"/>
      <c r="F23" s="33" t="s">
        <v>35</v>
      </c>
    </row>
    <row r="24" spans="2:6" ht="15.6" thickBot="1">
      <c r="B24" s="26"/>
      <c r="C24" s="27"/>
      <c r="D24" s="28"/>
      <c r="E24" s="28"/>
      <c r="F24" s="30" t="s">
        <v>36</v>
      </c>
    </row>
    <row r="25" spans="2:6">
      <c r="B25" s="20"/>
      <c r="C25" s="20"/>
      <c r="D25" s="21"/>
      <c r="E25" s="21"/>
      <c r="F25" s="21"/>
    </row>
    <row r="26" spans="2:6">
      <c r="B26" s="20"/>
      <c r="C26" s="20"/>
      <c r="D26" s="21"/>
      <c r="E26" s="21"/>
      <c r="F26" s="21"/>
    </row>
    <row r="27" spans="2:6" ht="15.6">
      <c r="B27" s="17" t="s">
        <v>21</v>
      </c>
      <c r="C27" s="17"/>
      <c r="D27" s="18"/>
      <c r="E27" s="18"/>
      <c r="F27" s="18"/>
    </row>
    <row r="28" spans="2:6" ht="15.6" thickBot="1">
      <c r="B28" s="20"/>
      <c r="C28" s="20"/>
      <c r="D28" s="21"/>
      <c r="E28" s="21"/>
      <c r="F28" s="21"/>
    </row>
    <row r="29" spans="2:6" ht="30">
      <c r="B29" s="22" t="s">
        <v>22</v>
      </c>
      <c r="C29" s="23"/>
      <c r="D29" s="24"/>
      <c r="E29" s="24">
        <v>1</v>
      </c>
      <c r="F29" s="25"/>
    </row>
    <row r="30" spans="2:6" ht="15.6" thickBot="1">
      <c r="B30" s="26"/>
      <c r="C30" s="27"/>
      <c r="D30" s="28"/>
      <c r="E30" s="29" t="s">
        <v>37</v>
      </c>
      <c r="F30" s="30" t="s">
        <v>20</v>
      </c>
    </row>
    <row r="31" spans="2:6" ht="15.6" thickBot="1">
      <c r="B31" s="20"/>
      <c r="C31" s="20"/>
      <c r="D31" s="21"/>
      <c r="E31" s="21"/>
      <c r="F31" s="21"/>
    </row>
    <row r="32" spans="2:6" ht="45.6" thickBot="1">
      <c r="B32" s="34" t="s">
        <v>23</v>
      </c>
      <c r="C32" s="35"/>
      <c r="D32" s="36"/>
      <c r="E32" s="36">
        <v>24</v>
      </c>
      <c r="F32" s="37" t="s">
        <v>20</v>
      </c>
    </row>
    <row r="33" spans="2:6">
      <c r="B33" s="20"/>
      <c r="C33" s="20"/>
      <c r="D33" s="21"/>
      <c r="E33" s="21"/>
      <c r="F33" s="21"/>
    </row>
  </sheetData>
  <sheetProtection sheet="1" objects="1" scenarios="1" selectLockedCells="1"/>
  <hyperlinks>
    <hyperlink ref="E9" location="'Cálculo Préstamos'!H11:H650" display="'Cálculo Préstamos'!H11:H650" xr:uid="{35C8323A-90C2-4A06-BCFE-6B03B3480B27}"/>
    <hyperlink ref="E12" location="'Cálculo Préstamos'!I3:I6" display="'Cálculo Préstamos'!I3:I6" xr:uid="{A0F951D4-08FB-4341-95A6-8A61AF3B2D4C}"/>
    <hyperlink ref="E13" location="'Cálculo Préstamos'!B11:I650" display="'Cálculo Préstamos'!B11:I650" xr:uid="{C1D51A08-EA19-459B-B8C6-8A5E8363B0CF}"/>
    <hyperlink ref="E16" location="'Cálculo Préstamos'!B11:I650" display="'Cálculo Préstamos'!B11:I650" xr:uid="{8ADD276B-A3A2-4CD1-AA97-28521D03D549}"/>
    <hyperlink ref="E19" location="'Cálculo Préstamos'!I5" display="'Cálculo Préstamos'!I5" xr:uid="{7A9383DE-F7B5-4A8F-965D-7240D610ED7A}"/>
    <hyperlink ref="E30" location="'Cálculo Préstamos'!B10:I650" display="'Cálculo Préstamos'!B10:I650" xr:uid="{9F93C81D-2924-4B35-BF4C-E2145B660B37}"/>
  </hyperlinks>
  <pageMargins left="0.7" right="0.7" top="0.75" bottom="0.75" header="0.3" footer="0.3"/>
  <drawing r:id="rId1"/>
</worksheet>
</file>

<file path=customUI/_rels/customUI14.xml.rels><?xml version="1.0" encoding="UTF-8" standalone="yes"?>
<Relationships xmlns="http://schemas.openxmlformats.org/package/2006/relationships"><Relationship Id="favicon2" Type="http://schemas.openxmlformats.org/officeDocument/2006/relationships/image" Target="images/favicon2.png"/></Relationships>
</file>

<file path=customUI/customUI14.xml><?xml version="1.0" encoding="utf-8"?>
<customUI xmlns="http://schemas.microsoft.com/office/2009/07/customui">
  <backstage>
    <tab id="TabMyCustomFunction" insertBeforeMso="TabInfo" label="Sobre esta Plantilla">
      <firstColumn>
        <taskFormGroup id="tfg1" allowedTaskSizes="medium">
          <category id="cat3" label="Información">
            <task id="task3" imageMso="PropertySheet" label="Esta plantilla">
              <group id="grp3" label="Esta plantilla te ayuda a calcular y/o comparar préstamos. Es muy sencilla de usar y en un momento tienes un cuadro de amortización del préstamo según capital, interés y plazo." helperText="Fecha versión: 29/09/2026">
              </group>
            </task>
          </category>
          <category id="cat1">
            <task id="task1" image="favicon2" label="ExcelPlantillas">
              <group id="grp1" label="Visita nuestra Web" helperText="Podrás descargar más plantillas gratuitas.">
                <topItems>
                  <hyperlink id="hyperlink1" label="Web ExcelPlantillas.es. Clic aquí" target="https://excelplantillas.es/"/>
                </topItems>
              </group>
            </task>
          </category>
          <category id="cat2">
            <task id="task2" imageMso="AnonymousAccess" label="Autora">
              <group id="grp2" label="Esta plantilla fue creada por Purificación Ribes. Puedes contactar escribiendo a puricorreo@yahoo.es o a través del formulario de la web." helperText="Es un recurso gratuito y no está permitida su venta.">
              </group>
            </task>
          </category>
        </taskFormGroup>
      </firstColumn>
    </tab>
  </backstage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Instrucciones</vt:lpstr>
      <vt:lpstr>Cálculo Préstamos</vt:lpstr>
      <vt:lpstr>Compatibilidad</vt:lpstr>
      <vt:lpstr>AnnosPrestamo</vt:lpstr>
      <vt:lpstr>dos</vt:lpstr>
      <vt:lpstr>FechaInicial</vt:lpstr>
      <vt:lpstr>ImportePrestamo</vt:lpstr>
      <vt:lpstr>Inicio</vt:lpstr>
      <vt:lpstr>NPagos</vt:lpstr>
      <vt:lpstr>TasaAnual</vt:lpstr>
      <vt:lpstr>TotalPagado</vt:lpstr>
      <vt:lpstr>tres</vt:lpstr>
      <vt:lpstr>UltimaCol</vt:lpstr>
      <vt:lpstr>uno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 ribes</dc:creator>
  <cp:lastModifiedBy>puri ribes</cp:lastModifiedBy>
  <dcterms:created xsi:type="dcterms:W3CDTF">2026-09-28T07:32:52Z</dcterms:created>
  <dcterms:modified xsi:type="dcterms:W3CDTF">2026-09-29T15:46:57Z</dcterms:modified>
</cp:coreProperties>
</file>