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UI/images/favicon2.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8f07dace69f34dc4" Type="http://schemas.microsoft.com/office/2007/relationships/ui/extensibility" Target="customUI/customUI14.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mapir\Desktop\"/>
    </mc:Choice>
  </mc:AlternateContent>
  <xr:revisionPtr revIDLastSave="0" documentId="13_ncr:1_{BC3BB48C-621A-4777-B9FA-C2B1E88B771D}" xr6:coauthVersionLast="47" xr6:coauthVersionMax="47" xr10:uidLastSave="{00000000-0000-0000-0000-000000000000}"/>
  <bookViews>
    <workbookView xWindow="-108" yWindow="-108" windowWidth="23256" windowHeight="12456" xr2:uid="{4BB10573-E9FE-401E-B07E-3EE115AB7147}"/>
  </bookViews>
  <sheets>
    <sheet name="Instrucciones" sheetId="6" r:id="rId1"/>
    <sheet name="Suscripciones" sheetId="1" r:id="rId2"/>
    <sheet name="Dashboard" sheetId="3" r:id="rId3"/>
    <sheet name="Tablas" sheetId="2" r:id="rId4"/>
    <sheet name="Compatibilidades" sheetId="5" r:id="rId5"/>
  </sheets>
  <definedNames>
    <definedName name="activaAO">Dashboard!$R$7</definedName>
    <definedName name="actvaMes">Dashboard!$R$6</definedName>
    <definedName name="Categoria">Tabla2[Categoría]</definedName>
    <definedName name="cinco">Instrucciones!$B$64</definedName>
    <definedName name="cuatro">Instrucciones!$B$58</definedName>
    <definedName name="dos">Instrucciones!$B$16</definedName>
    <definedName name="Estados">Tabla6[Estados]</definedName>
    <definedName name="Fmes">Suscripciones!$D$5</definedName>
    <definedName name="Frecuencia">Tabla3[Frecuencia]</definedName>
    <definedName name="inicio">Instrucciones!$A$1</definedName>
    <definedName name="NoUsadas">Dashboard!$R$11</definedName>
    <definedName name="Pagos">Tabla5[Pagos]</definedName>
    <definedName name="PerdidoAO">Dashboard!$R$9</definedName>
    <definedName name="perdidoMes">Dashboard!$R$8</definedName>
    <definedName name="porcPerd">Dashboard!$R$10</definedName>
    <definedName name="Responsables">Tabla7[Responsables]</definedName>
    <definedName name="SegmentaciónDeDatos_Estado">#N/A</definedName>
    <definedName name="SegmentaciónDeDatos_Frecuencia_pagos">#N/A</definedName>
    <definedName name="SegmentaciónDeDatos_Prox.">#N/A</definedName>
    <definedName name="SegmentaciónDeDatos_Uso">#N/A</definedName>
    <definedName name="TActivas">Dashboard!$S$7</definedName>
    <definedName name="TCanceladas">Dashboard!$S$9</definedName>
    <definedName name="TEstado">Dashboard!$S$6</definedName>
    <definedName name="TInactivas">Dashboard!$S$8</definedName>
    <definedName name="_xlnm.Print_Titles" localSheetId="1">Suscripciones!$2:$8</definedName>
    <definedName name="Tmes">Suscripciones!$D$4</definedName>
    <definedName name="tres">Instrucciones!$B$52</definedName>
    <definedName name="una">Instrucciones!$B$11</definedName>
    <definedName name="uno">Instrucciones!$B$11</definedName>
    <definedName name="Usos">Tabla1[Usos]</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6"/>
        <x14:slicerCache r:id="rId7"/>
        <x14:slicerCache r:id="rId8"/>
        <x14:slicerCache r:id="rId9"/>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9" i="1" l="1"/>
  <c r="I9" i="1"/>
  <c r="A9" i="1" s="1"/>
  <c r="K9" i="1"/>
  <c r="L9" i="1"/>
  <c r="B10" i="1"/>
  <c r="I10" i="1"/>
  <c r="J10" i="1" s="1"/>
  <c r="K10" i="1"/>
  <c r="L10" i="1"/>
  <c r="I12" i="1"/>
  <c r="A12" i="1" s="1"/>
  <c r="K12" i="1"/>
  <c r="L12" i="1"/>
  <c r="I11" i="1"/>
  <c r="A11" i="1" s="1"/>
  <c r="K11" i="1"/>
  <c r="L11" i="1"/>
  <c r="S9" i="3"/>
  <c r="R11" i="3"/>
  <c r="C7" i="2"/>
  <c r="C9" i="2"/>
  <c r="S8" i="3"/>
  <c r="S7" i="3"/>
  <c r="S6" i="3"/>
  <c r="A10" i="1" l="1"/>
  <c r="J9" i="1"/>
  <c r="J12" i="1"/>
  <c r="J11" i="1"/>
  <c r="D5" i="1"/>
  <c r="C6" i="2"/>
  <c r="N4" i="2"/>
  <c r="Q6" i="2" l="1"/>
  <c r="N7" i="2"/>
  <c r="Q4" i="2"/>
  <c r="N5" i="2"/>
  <c r="C5" i="2"/>
  <c r="Q5" i="2"/>
  <c r="C10" i="2"/>
  <c r="K6" i="2"/>
  <c r="C8" i="2"/>
  <c r="K5" i="2"/>
  <c r="R6" i="3"/>
  <c r="D4" i="1"/>
  <c r="R8" i="3" l="1"/>
  <c r="R9" i="3" s="1"/>
  <c r="N6" i="2"/>
  <c r="R7" i="3"/>
  <c r="K4" i="2"/>
  <c r="Q7" i="2"/>
  <c r="C4" i="2"/>
  <c r="B11" i="1"/>
  <c r="B12" i="1" s="1"/>
  <c r="R10" i="3" l="1"/>
</calcChain>
</file>

<file path=xl/sharedStrings.xml><?xml version="1.0" encoding="utf-8"?>
<sst xmlns="http://schemas.openxmlformats.org/spreadsheetml/2006/main" count="236" uniqueCount="173">
  <si>
    <t>Servicio</t>
  </si>
  <si>
    <t>Categoría</t>
  </si>
  <si>
    <t>Streaming</t>
  </si>
  <si>
    <t>Software</t>
  </si>
  <si>
    <t>Música</t>
  </si>
  <si>
    <t>Trabajo</t>
  </si>
  <si>
    <t>Frecuencia</t>
  </si>
  <si>
    <t>Mensual</t>
  </si>
  <si>
    <t>Trimestral</t>
  </si>
  <si>
    <t>Anual</t>
  </si>
  <si>
    <t>Juegos</t>
  </si>
  <si>
    <t>Educación</t>
  </si>
  <si>
    <t>Otros</t>
  </si>
  <si>
    <t>ID</t>
  </si>
  <si>
    <t>Precio</t>
  </si>
  <si>
    <t>Estado</t>
  </si>
  <si>
    <t>Notas</t>
  </si>
  <si>
    <t>Método pago</t>
  </si>
  <si>
    <t>Pagos</t>
  </si>
  <si>
    <t>Tarjeta</t>
  </si>
  <si>
    <t>PayPal</t>
  </si>
  <si>
    <t>Banco</t>
  </si>
  <si>
    <t>Activa</t>
  </si>
  <si>
    <t>Inactiva</t>
  </si>
  <si>
    <t>Cancelada</t>
  </si>
  <si>
    <t>Estados</t>
  </si>
  <si>
    <t>Responsable</t>
  </si>
  <si>
    <t>Responsables</t>
  </si>
  <si>
    <t>Marketing</t>
  </si>
  <si>
    <t>Diseño</t>
  </si>
  <si>
    <t>Luis</t>
  </si>
  <si>
    <t>María</t>
  </si>
  <si>
    <t>Semestral</t>
  </si>
  <si>
    <t>Cuatrimestral</t>
  </si>
  <si>
    <t>F. primer pago</t>
  </si>
  <si>
    <t>Próximo pago</t>
  </si>
  <si>
    <t>meses</t>
  </si>
  <si>
    <t>Gasto mensual</t>
  </si>
  <si>
    <t>Gasto anual</t>
  </si>
  <si>
    <t>Uso</t>
  </si>
  <si>
    <t>Usos</t>
  </si>
  <si>
    <t>Alto</t>
  </si>
  <si>
    <t>Medio</t>
  </si>
  <si>
    <t>Bajo</t>
  </si>
  <si>
    <t>No Uso</t>
  </si>
  <si>
    <t>LISTADO DE SUSCRIPCIONES</t>
  </si>
  <si>
    <t>(Nota: las columnas sombreadas en gris contienen fórmulas, no debes rellenarlas para que todo funcione correctamente)</t>
  </si>
  <si>
    <t>Prox.</t>
  </si>
  <si>
    <t>Netflix</t>
  </si>
  <si>
    <t>ChatGPT</t>
  </si>
  <si>
    <t>●</t>
  </si>
  <si>
    <t>Pagos en 30 días:</t>
  </si>
  <si>
    <t>Próximo pago:</t>
  </si>
  <si>
    <t>TotalesCat</t>
  </si>
  <si>
    <t>T. Estado</t>
  </si>
  <si>
    <t>T.Uso</t>
  </si>
  <si>
    <t>T.Responsable</t>
  </si>
  <si>
    <t>No cambiar</t>
  </si>
  <si>
    <t>Controla tus suscripciones y evita gastos innecesarios</t>
  </si>
  <si>
    <t>(Actualiza con frecuencia los datos para mantener el control)</t>
  </si>
  <si>
    <t>Si el libro se guarda o se abre en un formato de archivo de una versión anterior de Microsoft Excel, las características indicadas no estarán disponibles.</t>
  </si>
  <si>
    <t>Pérdida significativa de funcionalidad</t>
  </si>
  <si>
    <t>Nº de apariciones</t>
  </si>
  <si>
    <t>Versión</t>
  </si>
  <si>
    <t>Algunas fórmulas contienen referencias a tablas que no son compatibles con el formato de archivo seleccionado. Estas referencias se convertirán en referencias a celdas.</t>
  </si>
  <si>
    <t>Suscripciones'!D4:D5</t>
  </si>
  <si>
    <t>Suscripciones'!A9:A15</t>
  </si>
  <si>
    <t>Suscripciones'!I9:O15</t>
  </si>
  <si>
    <t>Suscripciones'!K16:L16</t>
  </si>
  <si>
    <t>Suscripciones'!P16</t>
  </si>
  <si>
    <t>Suscripciones'!D9:E15</t>
  </si>
  <si>
    <t>Suscripciones'!G9:G15</t>
  </si>
  <si>
    <t>Excel 97-2003</t>
  </si>
  <si>
    <t>Dashboard'!R6:S6</t>
  </si>
  <si>
    <t>Dashboard'!S7</t>
  </si>
  <si>
    <t>Dashboard'!R8:S8</t>
  </si>
  <si>
    <t>Dashboard'!S9</t>
  </si>
  <si>
    <t>Dashboard'!R11</t>
  </si>
  <si>
    <t>Tablas'!C3:C9</t>
  </si>
  <si>
    <t>Tablas'!K3:K5</t>
  </si>
  <si>
    <t>Tablas'!N3:N6</t>
  </si>
  <si>
    <t>Tablas'!Q3:Q6</t>
  </si>
  <si>
    <t>Una o varias funciones del libro no están disponibles en versiones anteriores a Excel 2007. Al volver a calcularlas en versiones anteriores, estas funciones devolverán un error #NAME? en lugar de los resultados actuales.</t>
  </si>
  <si>
    <t>Suscripciones'!D4</t>
  </si>
  <si>
    <t>Suscripciones'!A9:B9</t>
  </si>
  <si>
    <t>Suscripciones'!I9:I15</t>
  </si>
  <si>
    <t>Suscripciones'!K9:L9</t>
  </si>
  <si>
    <t>Suscripciones'!A10:B10</t>
  </si>
  <si>
    <t>Suscripciones'!K10:L10</t>
  </si>
  <si>
    <t>Suscripciones'!A11:B11</t>
  </si>
  <si>
    <t>Suscripciones'!K11:L11</t>
  </si>
  <si>
    <t>Suscripciones'!A12:B12</t>
  </si>
  <si>
    <t>Suscripciones'!K12:L12</t>
  </si>
  <si>
    <t>Suscripciones'!A13:B13</t>
  </si>
  <si>
    <t>Suscripciones'!K13:L13</t>
  </si>
  <si>
    <t>Suscripciones'!A14:B14</t>
  </si>
  <si>
    <t>Suscripciones'!K14:L14</t>
  </si>
  <si>
    <t>Suscripciones'!A15:B15</t>
  </si>
  <si>
    <t>Suscripciones'!K15:L15</t>
  </si>
  <si>
    <t>Dashboard'!R8</t>
  </si>
  <si>
    <t>Algunas celdas tienen rangos de formato condicional superpuestos. Las versiones anteriores de Excel no evaluarán todas las reglas de formato condicional en las celdas superpuestas. Las celdas superpuestas mostrarán un formato condicional diferente.</t>
  </si>
  <si>
    <t>Algunas celdas de este libro usan tipos de formato condicional como barras de datos, escalas de color o conjuntos de iconos. Estos tipos de formato no se mostrarán en versiones anteriores de Microsoft Excel.</t>
  </si>
  <si>
    <t>Algunas celdas contienen formato condicional con la opción 'Detener si es verdad' desactivada. Las versiones anteriores de Excel no reconocen esta opción y se detendrán después de la primera condición verdadera.</t>
  </si>
  <si>
    <t>Suscripciones'!A9:P15</t>
  </si>
  <si>
    <t>Una o varias celdas del libro contienen una disposición de conjunto de iconos de formato condicional que no se admite en versiones anteriores de Excel. Estos formatos condicionales no se guardarán.</t>
  </si>
  <si>
    <t>Este libro contiene segmentaciones de datos que se pueden usar para filtrar tablas dinámicas, gráficos dinámicos, funciones de CUBO o tablas. Las segmentaciones de datos se quitarán de este libro. Las fórmulas que hacen referencia a segmentaciones de datos devolverán un error #REF!.</t>
  </si>
  <si>
    <t>Suscripciones</t>
  </si>
  <si>
    <t>Este libro contiene segmentaciones de datos que se pueden usar para filtrar tablas dinámicas, gráficos dinámicos, funciones de cubos o tablas en el libro. Las segmentaciones de datos no funcionarán en versiones anteriores de Excel.</t>
  </si>
  <si>
    <t>Excel 2007</t>
  </si>
  <si>
    <t>Este libro contiene segmentación de datos que puede utilizarse para filtrar tablas en el libro. La segmentación de datos de tabla no funcionará en versiones anteriores de Excel.</t>
  </si>
  <si>
    <t>Suscripciones'!A1:P16</t>
  </si>
  <si>
    <t>Excel 2010</t>
  </si>
  <si>
    <t>Este libro contiene gráficos vectoriales escalables (SVG) que se mostrarán como gráficos de red portátiles (PNG) en versiones anteriores de Excel.</t>
  </si>
  <si>
    <t>Excel 2013</t>
  </si>
  <si>
    <t>Excel 2016</t>
  </si>
  <si>
    <t>Una o más funciones de este libro no están disponibles en versiones anteriores de Excel. Al volver a calcularlas en versiones anteriores, estas funciones devolverán un error #NAME? en lugar del resultado calculado.</t>
  </si>
  <si>
    <t>Suscripciones'!D5</t>
  </si>
  <si>
    <t>Pérdida menor de fidelidad</t>
  </si>
  <si>
    <t>Hay un estilo de tabla aplicado a una tabla de este libro. El formato de estilo de tabla no se puede mostrar en versiones anteriores de Excel.</t>
  </si>
  <si>
    <t>Suscripciones'!A8:P16</t>
  </si>
  <si>
    <t>Tablas'!B2:C9</t>
  </si>
  <si>
    <t>Tablas'!E2:F7</t>
  </si>
  <si>
    <t>Tablas'!H2:H5</t>
  </si>
  <si>
    <t>Tablas'!J2:K5</t>
  </si>
  <si>
    <t>Tablas'!M2:N6</t>
  </si>
  <si>
    <t>Tablas'!P2:Q6</t>
  </si>
  <si>
    <t>Algunas celdas o estilos de este libro contienen un formato no admitido en el formato de archivo seleccionado. Estos formatos se convertirán al formato más cercano disponible.</t>
  </si>
  <si>
    <t>Una o varias celdas del libro contienen una disposición de conjunto de iconos de formato condicional que no se admite en versiones anteriores de Excel.</t>
  </si>
  <si>
    <t>Una segmentación de datos de este libro contiene configuraciones que no existen en versiones anteriores de Excel. Algunas configuraciones de segmentación de datos no se guardarán.</t>
  </si>
  <si>
    <t>¿Qué es este fichero?¿Qué contiene?</t>
  </si>
  <si>
    <t>La hoja "Tablas"</t>
  </si>
  <si>
    <t xml:space="preserve">Las hoja "Compatibilidad" </t>
  </si>
  <si>
    <t>Este fichero es una plantilla Excel cuya utilidad es facilitar el control de las distintas suscripciones que puedas tener.</t>
  </si>
  <si>
    <t>Muchas veces nos suscribimos a distintos servicios sin que les saquemos realmente partido. En ocasiones estamos pagando algunas de ellas durante mucho tiempo sin hacer uso de este servicio. Por eso te propongo esta plantilla y que la vayas actualizando periódicamente para que seas consciente de estas cosas y tomes las decisiones que creas oportunas.</t>
  </si>
  <si>
    <t>Es muy sencillo de utilizar. Veremos, a continuación, los distintos apartados que tiene.</t>
  </si>
  <si>
    <t>La hoja "Suscripciones"</t>
  </si>
  <si>
    <t>Es  la parte central de la plantilla y la más importante. En ella registramos todas nuestras suscripciones y sus datos.</t>
  </si>
  <si>
    <r>
      <t xml:space="preserve">Muy importante: en la tabla hay varias fórmulas que hacen que todo funcione correctamente. Para distinguirlas, sus columnas se han coloreado con fondo gris. Es importante que </t>
    </r>
    <r>
      <rPr>
        <b/>
        <sz val="14"/>
        <color theme="4" tint="-0.499984740745262"/>
        <rFont val="Aptos Narrow"/>
        <family val="2"/>
        <scheme val="minor"/>
      </rPr>
      <t xml:space="preserve">no </t>
    </r>
    <r>
      <rPr>
        <sz val="14"/>
        <color theme="4" tint="-0.499984740745262"/>
        <rFont val="Aptos Narrow"/>
        <family val="2"/>
        <scheme val="minor"/>
      </rPr>
      <t>escribas en esas columnas porque corres el riesgo de que los cálculos no sean correctos.</t>
    </r>
  </si>
  <si>
    <t>Las columnas de la tabla son las siguientes:</t>
  </si>
  <si>
    <t>La columna ID simplemente es un número de orden para la suscripción.</t>
  </si>
  <si>
    <t>Ninguna de las dos anteriores tienes que rellenarlas. Si lo haces, las fórmulas no funcionarán.</t>
  </si>
  <si>
    <t>El servicio es la primera que sí deberías rellenar con el nombre que corresponda. A continuación la categoría y el responsable los puedes elegir de una lista desplegable (más adelante veremos cómo cambiar las opciones que aparecen en ellas).</t>
  </si>
  <si>
    <t>Escribe el precio. Aquí debes poner el precio que pagas en cada recibo, independientemente de si es anual, mensual, etc. La plantilla ya se ocupará de hacer los cálculos correspondientes.</t>
  </si>
  <si>
    <t>En la columna frecuencia, elige de la lista desplegable la frecuencia de pago del recibo. Hemos escrito los más frecuentes: mensual, trimestral, cuatrimestral, semestral y anual.</t>
  </si>
  <si>
    <r>
      <t xml:space="preserve">A continuación, escribe la fecha del primer pago. Este dato, junto con la frecuencia, servirá para calcular las columnas próximo pago (que a su vez influye en el color de la primera columna), el gasto mensual y el anual. Estas tres columnas, como puedes imaginar, llevan fórmulas y </t>
    </r>
    <r>
      <rPr>
        <b/>
        <sz val="14"/>
        <color theme="4" tint="-0.499984740745262"/>
        <rFont val="Aptos Narrow"/>
        <family val="2"/>
        <scheme val="minor"/>
      </rPr>
      <t>no</t>
    </r>
    <r>
      <rPr>
        <sz val="14"/>
        <color theme="4" tint="-0.499984740745262"/>
        <rFont val="Aptos Narrow"/>
        <family val="2"/>
        <scheme val="minor"/>
      </rPr>
      <t xml:space="preserve"> debes modificarlas para que funcionen correctamente.</t>
    </r>
  </si>
  <si>
    <t>Elige el método de pago.</t>
  </si>
  <si>
    <r>
      <t xml:space="preserve">Las dos columnas siguientes son muy importantes. El estado lo puedes seleccionar de la lista desplegable. Es decisivo, </t>
    </r>
    <r>
      <rPr>
        <b/>
        <sz val="14"/>
        <color theme="4" tint="-0.499984740745262"/>
        <rFont val="Aptos Narrow"/>
        <family val="2"/>
        <scheme val="minor"/>
      </rPr>
      <t xml:space="preserve">solo se contabilizan </t>
    </r>
    <r>
      <rPr>
        <sz val="14"/>
        <color theme="4" tint="-0.499984740745262"/>
        <rFont val="Aptos Narrow"/>
        <family val="2"/>
        <scheme val="minor"/>
      </rPr>
      <t>las suscripciones activas (que son las que se pagan) y además, las canceladas aparecen en color más suave y tachadas.</t>
    </r>
  </si>
  <si>
    <r>
      <t xml:space="preserve">En la primera columna puedes ver una pequeña bola o punto. Este punto irá cambiando de color para cada suscripción. El significado del color es el siguiente: </t>
    </r>
    <r>
      <rPr>
        <b/>
        <sz val="14"/>
        <color theme="4" tint="-0.499984740745262"/>
        <rFont val="Aptos Narrow"/>
        <family val="2"/>
        <scheme val="minor"/>
      </rPr>
      <t>gris</t>
    </r>
    <r>
      <rPr>
        <sz val="14"/>
        <color theme="4" tint="-0.499984740745262"/>
        <rFont val="Aptos Narrow"/>
        <family val="2"/>
        <scheme val="minor"/>
      </rPr>
      <t xml:space="preserve">-&gt; la suscripción está cancelada o no tiene datos de pago, </t>
    </r>
    <r>
      <rPr>
        <b/>
        <sz val="14"/>
        <color theme="4" tint="-0.499984740745262"/>
        <rFont val="Aptos Narrow"/>
        <family val="2"/>
        <scheme val="minor"/>
      </rPr>
      <t>verde</t>
    </r>
    <r>
      <rPr>
        <sz val="14"/>
        <color theme="4" tint="-0.499984740745262"/>
        <rFont val="Aptos Narrow"/>
        <family val="2"/>
        <scheme val="minor"/>
      </rPr>
      <t xml:space="preserve">-&gt; faltan más de 15 días para el pago de la suscripción, </t>
    </r>
    <r>
      <rPr>
        <b/>
        <sz val="14"/>
        <color theme="4" tint="-0.499984740745262"/>
        <rFont val="Aptos Narrow"/>
        <family val="2"/>
        <scheme val="minor"/>
      </rPr>
      <t>amarillo</t>
    </r>
    <r>
      <rPr>
        <sz val="14"/>
        <color theme="4" tint="-0.499984740745262"/>
        <rFont val="Aptos Narrow"/>
        <family val="2"/>
        <scheme val="minor"/>
      </rPr>
      <t xml:space="preserve">-&gt;faltan entre 8 y 15 días para el pago, </t>
    </r>
    <r>
      <rPr>
        <b/>
        <sz val="14"/>
        <color theme="4" tint="-0.499984740745262"/>
        <rFont val="Aptos Narrow"/>
        <family val="2"/>
        <scheme val="minor"/>
      </rPr>
      <t>rojo</t>
    </r>
    <r>
      <rPr>
        <sz val="14"/>
        <color theme="4" tint="-0.499984740745262"/>
        <rFont val="Aptos Narrow"/>
        <family val="2"/>
        <scheme val="minor"/>
      </rPr>
      <t>-&gt;faltan menos de 7 días. De esta forma podrás estar pendiente de todos los pagos de tus suscripciones.</t>
    </r>
  </si>
  <si>
    <t>El uso también es muy interesante ponerlo. Luego podrás ver qué gastas en relación al uso que haces de las suscripciones y, sobre todo, cuanto dinero estás perdiendo con suscripciones que no usas. Así que te recomiendo que lo rellenes y actualices.</t>
  </si>
  <si>
    <t>Cómo dar de alta nuevas suscripciones:</t>
  </si>
  <si>
    <t>Nombre del servi</t>
  </si>
  <si>
    <t>Sitúate en la columna servicio, en la primera fila en blanco. No dejes filas entre medias porque Excel entenderá que no forma parte de la tabla y no funcionará. Es muy sencillo, en la imagen puedes ver cómo damos de alta un nuevo servicio en la tercera fila de la tabla:</t>
  </si>
  <si>
    <t>Cómo modificar algún dato de una suscripción:</t>
  </si>
  <si>
    <t>Sitúate sobre la celda y escribe el nuevo valor (o edita la celda) y pulsa la tecla Intro.</t>
  </si>
  <si>
    <t>Cómo borrar una (o varias) fila(s):</t>
  </si>
  <si>
    <t>Coloca el cursor sobre la fila a eliminar, da igual la celda. Haz clic en el botón derecho del ratón. Aparecerá un menú, elige la opción "Eliminar", de las opciones que aparecen, selecciona "Filas de la tabla". Puedes seleccionar varias filas a la vez.</t>
  </si>
  <si>
    <t>Aparte de la tabla, tenemos en la parte superior unos segmentadores, que se llaman. Éstos sirven para poder filtrar cómodamente la tabla. Además de los filtros normales, podemos en un momento seleccionar los filtros en los segmentadores que nos interesen. Para seleccionar un valor, simplemente pulsamos en el botón correspondiente. Por ejemplo, si queremos ver las suscripciones que tenemos inactivas, pulsamos sobre el botón inactiva en "Estado de la suscripción".</t>
  </si>
  <si>
    <t>Podemos establecer varios filtros a la vez. Por ejemplo: suscripciones que estén inactivas y se paguen mensualmente. Si algún valor no está en la tabla, no aparece su botón. En la imagen siguiente vemos que en frecuencia de pagos no aparece anual porque no tenemos ningún pago con esa frecuencia:</t>
  </si>
  <si>
    <t>La tabla te mostrará solo las suscripciones inactivas.</t>
  </si>
  <si>
    <t>Si estableciste un filtro y quieres volver a ver todos los valores, pulsa en un botón pequeño en la parte superior derecho con un icono que representa un pequeño embudo que aparecerá en rojo si tienes filtro:</t>
  </si>
  <si>
    <t>En la parte de arriba de la hoja tenemos, además, una pequeña tabla que mostrará la cantidad de pagos que tenemos en los próximos 30 días y la fecha del siguiente pago:</t>
  </si>
  <si>
    <t>Aquí podemos encontrar las tablas que contienen los datos que aparecen en las listas desplegables de la tabla de suscripciones. Cada una de ellas corresponde a una lista.</t>
  </si>
  <si>
    <t>Algunas de las listas contienen además una columna con fórmulas.</t>
  </si>
  <si>
    <t>En principio, puedes modificar los valores que contienen, en todas ellas. Sin embargo, he señalado algunas que no deberías modificar. El motivo es que influyen en otros cálculos. Si las modificaras, tendrías que buscar en qué fórmulas influyen y modificarlas también. Las he señalado con un título en la parte superior bien visible.</t>
  </si>
  <si>
    <t>Para modificar los valores en el resto, sigue las misma indicaciones que te comenté arriba para la tabla de suscripciones. Para las tablas con fórmulas, no es necesario que escribas la columna de las fórmulas. De hecho no deberías si quieres que funcionen. Es fácil saber las tablas que tienen fórmulas, todas tienen 2 columnas y la segunda es la de la fórmula (son totales que se calculan)</t>
  </si>
  <si>
    <t xml:space="preserve">Las hoja "Dashboard" </t>
  </si>
  <si>
    <t>En esta hoja puedes encontrar varios gráficos que te dan una impresión rápida de cómo están tus suscripciones, cuanto gastas, etc.</t>
  </si>
  <si>
    <t>En especial quiero destacar las tarjetas de la parte inferior:</t>
  </si>
  <si>
    <t>Aparecen: el número de suscripciones activas y sin uso, de éstas últimas, lo que gastas al mes sin que las uses y el porcentaje que te supone anualmente de gasto (es decir, lo que podrías ahorrar)</t>
  </si>
  <si>
    <t>Aquí puedes ver un listado de las funcionalidades de esta plantilla que no funcionan en qué versiones de Excel. Esta plantilla se ha realizado en la versión 365, sin embargo, funciona en la mayoría de versiones anteriores. A no ser que tengas una versión muy antigua, te funcionará correctamente. Ante cualquier duda, consulta esta hoja.</t>
  </si>
  <si>
    <r>
      <t>GESTIÓN DE SUSCRIPCIONES</t>
    </r>
    <r>
      <rPr>
        <b/>
        <sz val="14"/>
        <color theme="4" tint="0.59999389629810485"/>
        <rFont val="Aptos Narrow"/>
        <family val="2"/>
        <scheme val="minor"/>
      </rPr>
      <t xml:space="preserve"> </t>
    </r>
    <r>
      <rPr>
        <b/>
        <sz val="14"/>
        <color theme="4" tint="0.79998168889431442"/>
        <rFont val="Aptos Narrow"/>
        <family val="2"/>
        <scheme val="minor"/>
      </rPr>
      <t>(Versión 19/03/2026)</t>
    </r>
  </si>
  <si>
    <t>suscripción nueva</t>
  </si>
  <si>
    <t>Esto es un ejemplo de anotación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</si>
</sst>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44" formatCode="_-* #,##0.00\ &quot;€&quot;_-;\-* #,##0.00\ &quot;€&quot;_-;_-* &quot;-&quot;??\ &quot;€&quot;_-;_-@_-"/>
  </numFmts>
  <fonts count="26" x14ac:knownFonts="1">
    <font>
      <sz val="11"/>
      <color theme="1"/>
      <name val="Aptos Narrow"/>
      <family val="2"/>
      <scheme val="minor"/>
    </font>
    <font>
      <sz val="11"/>
      <color theme="1"/>
      <name val="Aptos Narrow"/>
      <family val="2"/>
      <scheme val="minor"/>
    </font>
    <font>
      <sz val="8"/>
      <name val="Aptos Narrow"/>
      <family val="2"/>
      <scheme val="minor"/>
    </font>
    <font>
      <b/>
      <sz val="11"/>
      <color rgb="FFFF0000"/>
      <name val="Aptos Narrow"/>
      <family val="2"/>
      <scheme val="minor"/>
    </font>
    <font>
      <sz val="10"/>
      <color theme="1"/>
      <name val="Poppins"/>
    </font>
    <font>
      <b/>
      <sz val="10"/>
      <color theme="1"/>
      <name val="Poppins"/>
    </font>
    <font>
      <b/>
      <sz val="10"/>
      <color rgb="FFFF0000"/>
      <name val="Poppins"/>
    </font>
    <font>
      <b/>
      <sz val="10"/>
      <color theme="0"/>
      <name val="Poppins"/>
    </font>
    <font>
      <b/>
      <sz val="28"/>
      <color theme="0"/>
      <name val="Poppins"/>
    </font>
    <font>
      <sz val="10"/>
      <color theme="0"/>
      <name val="Poppins"/>
    </font>
    <font>
      <sz val="11"/>
      <color theme="3"/>
      <name val="Aptos Narrow"/>
      <family val="2"/>
      <scheme val="minor"/>
    </font>
    <font>
      <sz val="10"/>
      <color theme="3"/>
      <name val="Poppins"/>
    </font>
    <font>
      <sz val="28"/>
      <color theme="0"/>
      <name val="Poppins"/>
    </font>
    <font>
      <sz val="11"/>
      <color rgb="FF1F3A5F"/>
      <name val="Aptos Narrow"/>
      <family val="2"/>
      <scheme val="minor"/>
    </font>
    <font>
      <u/>
      <sz val="11"/>
      <color theme="10"/>
      <name val="Aptos Narrow"/>
      <family val="2"/>
      <scheme val="minor"/>
    </font>
    <font>
      <sz val="14"/>
      <color theme="1"/>
      <name val="Aptos Narrow"/>
      <family val="2"/>
      <scheme val="minor"/>
    </font>
    <font>
      <b/>
      <sz val="14"/>
      <color theme="1"/>
      <name val="Aptos Narrow"/>
      <family val="2"/>
      <scheme val="minor"/>
    </font>
    <font>
      <u/>
      <sz val="14"/>
      <color theme="10"/>
      <name val="Aptos Narrow"/>
      <family val="2"/>
      <scheme val="minor"/>
    </font>
    <font>
      <u/>
      <sz val="14"/>
      <color theme="8" tint="-0.249977111117893"/>
      <name val="Aptos Narrow"/>
      <family val="2"/>
      <scheme val="minor"/>
    </font>
    <font>
      <b/>
      <sz val="14"/>
      <color rgb="FF1F3A5F"/>
      <name val="Aptos Narrow"/>
      <family val="2"/>
      <scheme val="minor"/>
    </font>
    <font>
      <sz val="14"/>
      <color rgb="FF1F3A5F"/>
      <name val="Aptos Narrow"/>
      <family val="2"/>
      <scheme val="minor"/>
    </font>
    <font>
      <b/>
      <sz val="14"/>
      <color theme="4" tint="0.59999389629810485"/>
      <name val="Aptos Narrow"/>
      <family val="2"/>
      <scheme val="minor"/>
    </font>
    <font>
      <b/>
      <sz val="14"/>
      <color theme="4" tint="0.79998168889431442"/>
      <name val="Aptos Narrow"/>
      <family val="2"/>
      <scheme val="minor"/>
    </font>
    <font>
      <u/>
      <sz val="14"/>
      <color theme="4" tint="-0.499984740745262"/>
      <name val="Aptos Narrow"/>
      <family val="2"/>
      <scheme val="minor"/>
    </font>
    <font>
      <sz val="14"/>
      <color theme="4" tint="-0.499984740745262"/>
      <name val="Aptos Narrow"/>
      <family val="2"/>
      <scheme val="minor"/>
    </font>
    <font>
      <b/>
      <sz val="14"/>
      <color theme="4" tint="-0.499984740745262"/>
      <name val="Aptos Narrow"/>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rgb="FF1F3A5F"/>
        <bgColor indexed="64"/>
      </patternFill>
    </fill>
    <fill>
      <patternFill patternType="solid">
        <fgColor rgb="FFFFFF00"/>
        <bgColor indexed="64"/>
      </patternFill>
    </fill>
    <fill>
      <patternFill patternType="solid">
        <fgColor theme="3" tint="0.89999084444715716"/>
        <bgColor indexed="64"/>
      </patternFill>
    </fill>
  </fills>
  <borders count="14">
    <border>
      <left/>
      <right/>
      <top/>
      <bottom/>
      <diagonal/>
    </border>
    <border>
      <left style="thin">
        <color rgb="FF1F3A5F"/>
      </left>
      <right style="thin">
        <color rgb="FF1F3A5F"/>
      </right>
      <top style="thin">
        <color rgb="FF1F3A5F"/>
      </top>
      <bottom style="thin">
        <color rgb="FF1F3A5F"/>
      </bottom>
      <diagonal/>
    </border>
    <border>
      <left style="thin">
        <color theme="0"/>
      </left>
      <right/>
      <top style="thin">
        <color theme="0"/>
      </top>
      <bottom style="thin">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14" fillId="0" borderId="0" applyNumberFormat="0" applyFill="0" applyBorder="0" applyAlignment="0" applyProtection="0"/>
  </cellStyleXfs>
  <cellXfs count="71">
    <xf numFmtId="0" fontId="0" fillId="0" borderId="0" xfId="0"/>
    <xf numFmtId="44" fontId="0" fillId="0" borderId="0" xfId="1" applyFont="1"/>
    <xf numFmtId="0" fontId="4" fillId="0" borderId="0" xfId="0" applyFont="1" applyAlignment="1">
      <alignment horizontal="center" vertical="top"/>
    </xf>
    <xf numFmtId="0" fontId="4" fillId="0" borderId="0" xfId="0" applyFont="1"/>
    <xf numFmtId="14" fontId="4" fillId="0" borderId="0" xfId="0" applyNumberFormat="1" applyFont="1"/>
    <xf numFmtId="44" fontId="4" fillId="0" borderId="0" xfId="1" applyFont="1"/>
    <xf numFmtId="0" fontId="5" fillId="0" borderId="0" xfId="0" applyFont="1" applyAlignment="1">
      <alignment horizontal="centerContinuous"/>
    </xf>
    <xf numFmtId="14" fontId="5" fillId="0" borderId="0" xfId="0" applyNumberFormat="1" applyFont="1" applyAlignment="1">
      <alignment horizontal="centerContinuous"/>
    </xf>
    <xf numFmtId="44" fontId="5" fillId="0" borderId="0" xfId="1" applyFont="1" applyAlignment="1">
      <alignment horizontal="centerContinuous"/>
    </xf>
    <xf numFmtId="0" fontId="7" fillId="3" borderId="0" xfId="0" applyFont="1" applyFill="1" applyAlignment="1">
      <alignment horizontal="center" vertical="center" wrapText="1"/>
    </xf>
    <xf numFmtId="14" fontId="7" fillId="3" borderId="0" xfId="0" applyNumberFormat="1" applyFont="1" applyFill="1" applyAlignment="1">
      <alignment horizontal="center" vertical="center" wrapText="1"/>
    </xf>
    <xf numFmtId="44" fontId="7" fillId="3" borderId="0" xfId="1" applyFont="1" applyFill="1" applyAlignment="1">
      <alignment horizontal="center" vertical="center" wrapText="1"/>
    </xf>
    <xf numFmtId="0" fontId="4" fillId="0" borderId="0" xfId="0" applyFont="1" applyAlignment="1">
      <alignment horizontal="center" vertical="center" wrapText="1"/>
    </xf>
    <xf numFmtId="0" fontId="4" fillId="2" borderId="0" xfId="0" applyFont="1" applyFill="1" applyAlignment="1">
      <alignment horizontal="center" vertical="top"/>
    </xf>
    <xf numFmtId="0" fontId="4" fillId="2" borderId="0" xfId="0" applyFont="1" applyFill="1" applyAlignment="1">
      <alignment vertical="top"/>
    </xf>
    <xf numFmtId="0" fontId="4" fillId="0" borderId="0" xfId="0" applyFont="1" applyAlignment="1">
      <alignment vertical="top"/>
    </xf>
    <xf numFmtId="44" fontId="4" fillId="0" borderId="0" xfId="1" applyFont="1" applyAlignment="1" applyProtection="1">
      <alignment vertical="top"/>
    </xf>
    <xf numFmtId="14" fontId="4" fillId="0" borderId="0" xfId="0" applyNumberFormat="1" applyFont="1" applyAlignment="1">
      <alignment vertical="top"/>
    </xf>
    <xf numFmtId="14" fontId="4" fillId="2" borderId="0" xfId="0" applyNumberFormat="1" applyFont="1" applyFill="1" applyAlignment="1">
      <alignment vertical="top"/>
    </xf>
    <xf numFmtId="44" fontId="4" fillId="2" borderId="0" xfId="1" applyFont="1" applyFill="1" applyAlignment="1">
      <alignment vertical="top"/>
    </xf>
    <xf numFmtId="0" fontId="4" fillId="0" borderId="0" xfId="0" applyFont="1" applyAlignment="1">
      <alignment vertical="top" wrapText="1"/>
    </xf>
    <xf numFmtId="44" fontId="4" fillId="2" borderId="0" xfId="1" applyFont="1" applyFill="1" applyAlignment="1" applyProtection="1">
      <alignment vertical="top"/>
    </xf>
    <xf numFmtId="0" fontId="6" fillId="0" borderId="0" xfId="0" applyFont="1" applyAlignment="1">
      <alignment horizontal="left"/>
    </xf>
    <xf numFmtId="44" fontId="4" fillId="0" borderId="0" xfId="1" applyFont="1" applyAlignment="1"/>
    <xf numFmtId="0" fontId="7" fillId="3" borderId="0" xfId="0" applyFont="1" applyFill="1" applyAlignment="1">
      <alignment horizontal="centerContinuous"/>
    </xf>
    <xf numFmtId="44" fontId="7" fillId="3" borderId="0" xfId="1" applyFont="1" applyFill="1" applyAlignment="1">
      <alignment horizontal="centerContinuous"/>
    </xf>
    <xf numFmtId="14" fontId="7" fillId="3" borderId="0" xfId="0" applyNumberFormat="1" applyFont="1" applyFill="1" applyAlignment="1">
      <alignment horizontal="centerContinuous"/>
    </xf>
    <xf numFmtId="0" fontId="9" fillId="3" borderId="2" xfId="0" applyFont="1" applyFill="1" applyBorder="1" applyAlignment="1">
      <alignment horizontal="right" vertical="center"/>
    </xf>
    <xf numFmtId="0" fontId="9" fillId="3" borderId="2" xfId="0" applyFont="1" applyFill="1" applyBorder="1" applyAlignment="1">
      <alignment horizontal="right"/>
    </xf>
    <xf numFmtId="0" fontId="10" fillId="0" borderId="1" xfId="0" applyFont="1" applyBorder="1"/>
    <xf numFmtId="14" fontId="11" fillId="0" borderId="1" xfId="0" applyNumberFormat="1" applyFont="1" applyBorder="1"/>
    <xf numFmtId="0" fontId="8" fillId="3" borderId="0" xfId="0" applyFont="1" applyFill="1" applyAlignment="1">
      <alignment horizontal="centerContinuous" vertical="top"/>
    </xf>
    <xf numFmtId="44" fontId="0" fillId="0" borderId="0" xfId="0" applyNumberFormat="1"/>
    <xf numFmtId="0" fontId="3" fillId="4" borderId="0" xfId="0" applyFont="1" applyFill="1"/>
    <xf numFmtId="0" fontId="3" fillId="0" borderId="0" xfId="0" applyFont="1"/>
    <xf numFmtId="10" fontId="0" fillId="0" borderId="0" xfId="2" applyNumberFormat="1" applyFont="1"/>
    <xf numFmtId="0" fontId="12" fillId="3" borderId="0" xfId="0" applyFont="1" applyFill="1" applyAlignment="1">
      <alignment horizontal="centerContinuous" vertical="top"/>
    </xf>
    <xf numFmtId="0" fontId="0" fillId="3" borderId="0" xfId="0" applyFill="1" applyAlignment="1">
      <alignment horizontal="centerContinuous"/>
    </xf>
    <xf numFmtId="0" fontId="13" fillId="0" borderId="0" xfId="0" applyFont="1"/>
    <xf numFmtId="0" fontId="15" fillId="0" borderId="0" xfId="0" applyFont="1"/>
    <xf numFmtId="0" fontId="15" fillId="0" borderId="0" xfId="0" applyFont="1" applyAlignment="1">
      <alignment vertical="top" wrapText="1"/>
    </xf>
    <xf numFmtId="0" fontId="15" fillId="0" borderId="0" xfId="0" applyFont="1" applyAlignment="1">
      <alignment horizontal="center" vertical="top" wrapText="1"/>
    </xf>
    <xf numFmtId="0" fontId="16" fillId="0" borderId="0" xfId="0" applyFont="1" applyAlignment="1">
      <alignment vertical="top" wrapText="1"/>
    </xf>
    <xf numFmtId="0" fontId="16" fillId="0" borderId="0" xfId="0" applyFont="1" applyAlignment="1">
      <alignment horizontal="center" vertical="top" wrapText="1"/>
    </xf>
    <xf numFmtId="0" fontId="15" fillId="0" borderId="6" xfId="0" applyFont="1" applyBorder="1" applyAlignment="1">
      <alignment vertical="top" wrapText="1"/>
    </xf>
    <xf numFmtId="0" fontId="15" fillId="0" borderId="5" xfId="0" applyFont="1" applyBorder="1" applyAlignment="1">
      <alignment vertical="top" wrapText="1"/>
    </xf>
    <xf numFmtId="0" fontId="15" fillId="0" borderId="5" xfId="0" applyFont="1" applyBorder="1" applyAlignment="1">
      <alignment horizontal="center" vertical="top" wrapText="1"/>
    </xf>
    <xf numFmtId="0" fontId="15" fillId="0" borderId="7" xfId="0" applyFont="1" applyBorder="1" applyAlignment="1">
      <alignment horizontal="center" vertical="top" wrapText="1"/>
    </xf>
    <xf numFmtId="0" fontId="15" fillId="0" borderId="3" xfId="0" applyFont="1" applyBorder="1" applyAlignment="1">
      <alignment vertical="top" wrapText="1"/>
    </xf>
    <xf numFmtId="0" fontId="17" fillId="0" borderId="0" xfId="3" quotePrefix="1" applyNumberFormat="1" applyFont="1" applyAlignment="1">
      <alignment horizontal="center" vertical="top" wrapText="1"/>
    </xf>
    <xf numFmtId="0" fontId="15" fillId="0" borderId="4" xfId="0" applyFont="1" applyBorder="1" applyAlignment="1">
      <alignment horizontal="center" vertical="top" wrapText="1"/>
    </xf>
    <xf numFmtId="0" fontId="15" fillId="0" borderId="9" xfId="0" applyFont="1" applyBorder="1" applyAlignment="1">
      <alignment vertical="top" wrapText="1"/>
    </xf>
    <xf numFmtId="0" fontId="15" fillId="0" borderId="8" xfId="0" applyFont="1" applyBorder="1" applyAlignment="1">
      <alignment vertical="top" wrapText="1"/>
    </xf>
    <xf numFmtId="0" fontId="15" fillId="0" borderId="8" xfId="0" applyFont="1" applyBorder="1" applyAlignment="1">
      <alignment horizontal="center" vertical="top" wrapText="1"/>
    </xf>
    <xf numFmtId="0" fontId="17" fillId="0" borderId="8" xfId="3" quotePrefix="1" applyNumberFormat="1" applyFont="1" applyBorder="1" applyAlignment="1">
      <alignment horizontal="center" vertical="top" wrapText="1"/>
    </xf>
    <xf numFmtId="0" fontId="15" fillId="0" borderId="10" xfId="0" applyFont="1" applyBorder="1" applyAlignment="1">
      <alignment horizontal="center" vertical="top" wrapText="1"/>
    </xf>
    <xf numFmtId="0" fontId="17" fillId="0" borderId="8" xfId="3" applyNumberFormat="1" applyFont="1" applyBorder="1" applyAlignment="1">
      <alignment horizontal="center" vertical="top" wrapText="1"/>
    </xf>
    <xf numFmtId="0" fontId="17" fillId="0" borderId="0" xfId="3" applyNumberFormat="1" applyFont="1" applyAlignment="1">
      <alignment horizontal="center" vertical="top" wrapText="1"/>
    </xf>
    <xf numFmtId="0" fontId="15" fillId="0" borderId="11" xfId="0" applyFont="1" applyBorder="1" applyAlignment="1">
      <alignment vertical="top" wrapText="1"/>
    </xf>
    <xf numFmtId="0" fontId="15" fillId="0" borderId="12" xfId="0" applyFont="1" applyBorder="1" applyAlignment="1">
      <alignment vertical="top" wrapText="1"/>
    </xf>
    <xf numFmtId="0" fontId="15" fillId="0" borderId="12" xfId="0" applyFont="1" applyBorder="1" applyAlignment="1">
      <alignment horizontal="center" vertical="top" wrapText="1"/>
    </xf>
    <xf numFmtId="0" fontId="15" fillId="0" borderId="13" xfId="0" applyFont="1" applyBorder="1" applyAlignment="1">
      <alignment horizontal="center" vertical="top" wrapText="1"/>
    </xf>
    <xf numFmtId="0" fontId="19" fillId="0" borderId="0" xfId="0" applyFont="1"/>
    <xf numFmtId="0" fontId="20" fillId="0" borderId="0" xfId="0" applyFont="1" applyAlignment="1">
      <alignment wrapText="1"/>
    </xf>
    <xf numFmtId="0" fontId="20" fillId="0" borderId="0" xfId="0" applyFont="1"/>
    <xf numFmtId="0" fontId="20" fillId="0" borderId="0" xfId="0" applyFont="1" applyAlignment="1">
      <alignment horizontal="left" indent="1"/>
    </xf>
    <xf numFmtId="0" fontId="23" fillId="5" borderId="0" xfId="0" applyFont="1" applyFill="1"/>
    <xf numFmtId="0" fontId="18" fillId="5" borderId="0" xfId="0" applyFont="1" applyFill="1" applyAlignment="1">
      <alignment horizontal="left"/>
    </xf>
    <xf numFmtId="0" fontId="24" fillId="0" borderId="0" xfId="0" applyFont="1" applyAlignment="1">
      <alignment wrapText="1"/>
    </xf>
    <xf numFmtId="0" fontId="25" fillId="0" borderId="0" xfId="0" applyFont="1" applyAlignment="1">
      <alignment wrapText="1"/>
    </xf>
    <xf numFmtId="0" fontId="24" fillId="0" borderId="0" xfId="0" applyFont="1" applyAlignment="1">
      <alignment vertical="top" wrapText="1"/>
    </xf>
  </cellXfs>
  <cellStyles count="4">
    <cellStyle name="Hipervínculo" xfId="3" builtinId="8"/>
    <cellStyle name="Moneda" xfId="1" builtinId="4"/>
    <cellStyle name="Normal" xfId="0" builtinId="0"/>
    <cellStyle name="Porcentaje" xfId="2" builtinId="5"/>
  </cellStyles>
  <dxfs count="36">
    <dxf>
      <font>
        <strike/>
        <color theme="0" tint="-0.499984740745262"/>
      </font>
    </dxf>
    <dxf>
      <font>
        <b val="0"/>
        <i val="0"/>
        <strike val="0"/>
        <condense val="0"/>
        <extend val="0"/>
        <outline val="0"/>
        <shadow val="0"/>
        <u val="none"/>
        <vertAlign val="baseline"/>
        <sz val="10"/>
        <color theme="1"/>
        <name val="Poppins"/>
        <scheme val="none"/>
      </font>
      <alignment horizontal="general" vertical="top" textRotation="0" wrapText="1" indent="0" justifyLastLine="0" shrinkToFit="0" readingOrder="0"/>
      <protection locked="1" hidden="0"/>
    </dxf>
    <dxf>
      <font>
        <strike val="0"/>
        <outline val="0"/>
        <shadow val="0"/>
        <u val="none"/>
        <vertAlign val="baseline"/>
        <sz val="10"/>
        <color theme="1"/>
        <name val="Poppins"/>
        <scheme val="none"/>
      </font>
      <numFmt numFmtId="0" formatCode="General"/>
      <alignment horizontal="general" vertical="top" textRotation="0" wrapText="1" indent="0" justifyLastLine="0" shrinkToFit="0" readingOrder="0"/>
      <protection locked="1" hidden="0"/>
    </dxf>
    <dxf>
      <font>
        <b val="0"/>
        <i val="0"/>
        <strike val="0"/>
        <condense val="0"/>
        <extend val="0"/>
        <outline val="0"/>
        <shadow val="0"/>
        <u val="none"/>
        <vertAlign val="baseline"/>
        <sz val="10"/>
        <color theme="1"/>
        <name val="Poppins"/>
        <scheme val="none"/>
      </font>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numFmt numFmtId="19" formatCode="dd/mm/yyyy"/>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numFmt numFmtId="34" formatCode="_-* #,##0.00\ &quot;€&quot;_-;\-* #,##0.00\ &quot;€&quot;_-;_-* &quot;-&quot;??\ &quot;€&quot;_-;_-@_-"/>
      <fill>
        <patternFill patternType="solid">
          <fgColor indexed="64"/>
          <bgColor theme="0" tint="-0.14999847407452621"/>
        </patternFill>
      </fill>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fill>
        <patternFill patternType="solid">
          <fgColor indexed="64"/>
          <bgColor theme="0" tint="-0.14999847407452621"/>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numFmt numFmtId="34" formatCode="_-* #,##0.00\ &quot;€&quot;_-;\-* #,##0.00\ &quot;€&quot;_-;_-* &quot;-&quot;??\ &quot;€&quot;_-;_-@_-"/>
      <fill>
        <patternFill patternType="solid">
          <fgColor indexed="64"/>
          <bgColor theme="0" tint="-0.14999847407452621"/>
        </patternFill>
      </fill>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fill>
        <patternFill patternType="solid">
          <fgColor indexed="64"/>
          <bgColor theme="0" tint="-0.14999847407452621"/>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fill>
        <patternFill patternType="solid">
          <fgColor indexed="64"/>
          <bgColor theme="0" tint="-0.14999847407452621"/>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numFmt numFmtId="19" formatCode="dd/mm/yyyy"/>
      <fill>
        <patternFill patternType="solid">
          <fgColor indexed="64"/>
          <bgColor theme="0" tint="-0.14999847407452621"/>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fill>
        <patternFill patternType="solid">
          <fgColor indexed="64"/>
          <bgColor theme="0" tint="-0.14999847407452621"/>
        </patternFill>
      </fill>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numFmt numFmtId="19" formatCode="dd/mm/yyyy"/>
      <fill>
        <patternFill patternType="solid">
          <fgColor indexed="64"/>
          <bgColor theme="0" tint="-0.14999847407452621"/>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numFmt numFmtId="19" formatCode="dd/mm/yyyy"/>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numFmt numFmtId="0" formatCode="General"/>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fill>
        <patternFill patternType="solid">
          <fgColor indexed="64"/>
          <bgColor theme="0" tint="-0.14999847407452621"/>
        </patternFill>
      </fill>
      <alignment horizontal="general" vertical="top" textRotation="0" wrapText="0" indent="0" justifyLastLine="0" shrinkToFit="0" readingOrder="0"/>
      <protection locked="1" hidden="0"/>
    </dxf>
    <dxf>
      <font>
        <strike val="0"/>
        <outline val="0"/>
        <shadow val="0"/>
        <u val="none"/>
        <vertAlign val="baseline"/>
        <sz val="10"/>
        <color theme="1"/>
        <name val="Poppins"/>
        <scheme val="none"/>
      </font>
      <fill>
        <patternFill patternType="solid">
          <fgColor indexed="64"/>
          <bgColor theme="0" tint="-0.14999847407452621"/>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theme="1"/>
        <name val="Poppins"/>
        <scheme val="none"/>
      </font>
      <fill>
        <patternFill patternType="solid">
          <fgColor indexed="64"/>
          <bgColor theme="0" tint="-0.14999847407452621"/>
        </patternFill>
      </fill>
      <alignment horizontal="center" vertical="top" textRotation="0" wrapText="0" indent="0" justifyLastLine="0" shrinkToFit="0" readingOrder="0"/>
      <protection locked="1" hidden="0"/>
    </dxf>
    <dxf>
      <font>
        <strike val="0"/>
        <outline val="0"/>
        <shadow val="0"/>
        <u val="none"/>
        <vertAlign val="baseline"/>
        <sz val="10"/>
        <color theme="1"/>
        <name val="Poppins"/>
        <scheme val="none"/>
      </font>
      <numFmt numFmtId="0" formatCode="General"/>
      <fill>
        <patternFill patternType="solid">
          <fgColor indexed="64"/>
          <bgColor theme="0" tint="-0.14999847407452621"/>
        </patternFill>
      </fill>
      <alignment horizontal="center" vertical="top" textRotation="0" wrapText="0" indent="0" justifyLastLine="0" shrinkToFit="0" readingOrder="0"/>
      <protection locked="1" hidden="0"/>
    </dxf>
    <dxf>
      <font>
        <strike val="0"/>
        <outline val="0"/>
        <shadow val="0"/>
        <u val="none"/>
        <vertAlign val="baseline"/>
        <sz val="10"/>
        <color theme="1"/>
        <name val="Poppins"/>
        <scheme val="none"/>
      </font>
      <alignment horizontal="general" vertical="top" textRotation="0" wrapText="0" indent="0" justifyLastLine="0" shrinkToFit="0" readingOrder="0"/>
      <protection locked="1" hidden="0"/>
    </dxf>
    <dxf>
      <font>
        <b/>
        <strike val="0"/>
        <outline val="0"/>
        <shadow val="0"/>
        <u val="none"/>
        <vertAlign val="baseline"/>
        <sz val="10"/>
        <color theme="0"/>
        <name val="Poppins"/>
        <scheme val="none"/>
      </font>
      <fill>
        <patternFill patternType="solid">
          <fgColor indexed="64"/>
          <bgColor rgb="FF1F3A5F"/>
        </patternFill>
      </fill>
      <alignment horizontal="center" vertical="center" textRotation="0" wrapText="1" indent="0" justifyLastLine="0" shrinkToFit="0" readingOrder="0"/>
      <protection locked="1" hidden="0"/>
    </dxf>
    <dxf>
      <fill>
        <patternFill>
          <bgColor rgb="FFF4F6F8"/>
        </patternFill>
      </fill>
    </dxf>
  </dxfs>
  <tableStyles count="1" defaultTableStyle="TableStyleMedium2" defaultPivotStyle="PivotStyleLight16">
    <tableStyle name="Estilo de tabla 1" pivot="0" count="1" xr9:uid="{4043CD27-6F68-41B8-ABAF-F0C1FE8F7C03}">
      <tableStyleElement type="firstRowStripe" dxfId="35"/>
    </tableStyle>
  </tableStyles>
  <colors>
    <mruColors>
      <color rgb="FF1F3A5F"/>
      <color rgb="FFFF8F8F"/>
      <color rgb="FFFF9F9F"/>
      <color rgb="FFFFE38B"/>
      <color rgb="FFF4F6F8"/>
      <color rgb="FFF2F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3.xml"/><Relationship Id="rId13" Type="http://schemas.openxmlformats.org/officeDocument/2006/relationships/calcChain" Target="calcChain.xml"/><Relationship Id="rId3" Type="http://schemas.openxmlformats.org/officeDocument/2006/relationships/worksheet" Target="worksheets/sheet3.xml"/><Relationship Id="rId7" Type="http://schemas.microsoft.com/office/2007/relationships/slicerCache" Target="slicerCaches/slicerCache2.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microsoft.com/office/2007/relationships/slicerCache" Target="slicerCaches/slicerCache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Tablas!$Q$3</c:f>
              <c:strCache>
                <c:ptCount val="1"/>
                <c:pt idx="0">
                  <c:v> T.Uso </c:v>
                </c:pt>
              </c:strCache>
            </c:strRef>
          </c:tx>
          <c:dPt>
            <c:idx val="0"/>
            <c:bubble3D val="0"/>
            <c:spPr>
              <a:solidFill>
                <a:srgbClr val="FFE38B"/>
              </a:solidFill>
              <a:ln w="19050">
                <a:solidFill>
                  <a:schemeClr val="lt1"/>
                </a:solidFill>
              </a:ln>
              <a:effectLst/>
            </c:spPr>
            <c:extLst>
              <c:ext xmlns:c16="http://schemas.microsoft.com/office/drawing/2014/chart" uri="{C3380CC4-5D6E-409C-BE32-E72D297353CC}">
                <c16:uniqueId val="{00000001-EBEA-47E6-9BE1-B9A53822BC3C}"/>
              </c:ext>
            </c:extLst>
          </c:dPt>
          <c:dPt>
            <c:idx val="1"/>
            <c:bubble3D val="0"/>
            <c:spPr>
              <a:solidFill>
                <a:srgbClr val="FF8F8F"/>
              </a:solidFill>
              <a:ln w="19050">
                <a:solidFill>
                  <a:schemeClr val="lt1"/>
                </a:solidFill>
              </a:ln>
              <a:effectLst/>
            </c:spPr>
            <c:extLst>
              <c:ext xmlns:c16="http://schemas.microsoft.com/office/drawing/2014/chart" uri="{C3380CC4-5D6E-409C-BE32-E72D297353CC}">
                <c16:uniqueId val="{00000003-EBEA-47E6-9BE1-B9A53822BC3C}"/>
              </c:ext>
            </c:extLst>
          </c:dPt>
          <c:dPt>
            <c:idx val="2"/>
            <c:bubble3D val="0"/>
            <c:spPr>
              <a:solidFill>
                <a:schemeClr val="bg1">
                  <a:lumMod val="50000"/>
                </a:schemeClr>
              </a:solidFill>
              <a:ln w="19050">
                <a:solidFill>
                  <a:schemeClr val="lt1"/>
                </a:solidFill>
              </a:ln>
              <a:effectLst/>
            </c:spPr>
            <c:extLst>
              <c:ext xmlns:c16="http://schemas.microsoft.com/office/drawing/2014/chart" uri="{C3380CC4-5D6E-409C-BE32-E72D297353CC}">
                <c16:uniqueId val="{00000005-EBEA-47E6-9BE1-B9A53822BC3C}"/>
              </c:ext>
            </c:extLst>
          </c:dPt>
          <c:dPt>
            <c:idx val="3"/>
            <c:bubble3D val="0"/>
            <c:spPr>
              <a:solidFill>
                <a:srgbClr val="92D050"/>
              </a:solidFill>
              <a:ln w="19050">
                <a:solidFill>
                  <a:schemeClr val="lt1"/>
                </a:solidFill>
              </a:ln>
              <a:effectLst/>
            </c:spPr>
            <c:extLst>
              <c:ext xmlns:c16="http://schemas.microsoft.com/office/drawing/2014/chart" uri="{C3380CC4-5D6E-409C-BE32-E72D297353CC}">
                <c16:uniqueId val="{00000007-EBEA-47E6-9BE1-B9A53822BC3C}"/>
              </c:ext>
            </c:extLst>
          </c:dPt>
          <c:dLbls>
            <c:numFmt formatCode="#,##0.00\ &quot;€&quot;;;;"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Tablas!$P$4:$P$7</c:f>
              <c:strCache>
                <c:ptCount val="4"/>
                <c:pt idx="0">
                  <c:v>Alto</c:v>
                </c:pt>
                <c:pt idx="1">
                  <c:v>Medio</c:v>
                </c:pt>
                <c:pt idx="2">
                  <c:v>Bajo</c:v>
                </c:pt>
                <c:pt idx="3">
                  <c:v>No Uso</c:v>
                </c:pt>
              </c:strCache>
            </c:strRef>
          </c:cat>
          <c:val>
            <c:numRef>
              <c:f>Tablas!$Q$4:$Q$7</c:f>
              <c:numCache>
                <c:formatCode>_("€"* #,##0.00_);_("€"* \(#,##0.00\);_("€"* "-"??_);_(@_)</c:formatCode>
                <c:ptCount val="4"/>
                <c:pt idx="0">
                  <c:v>8.3333333333333339</c:v>
                </c:pt>
                <c:pt idx="1">
                  <c:v>0</c:v>
                </c:pt>
                <c:pt idx="2">
                  <c:v>3</c:v>
                </c:pt>
                <c:pt idx="3">
                  <c:v>16.333333333333332</c:v>
                </c:pt>
              </c:numCache>
            </c:numRef>
          </c:val>
          <c:extLst>
            <c:ext xmlns:c16="http://schemas.microsoft.com/office/drawing/2014/chart" uri="{C3380CC4-5D6E-409C-BE32-E72D297353CC}">
              <c16:uniqueId val="{00000008-EBEA-47E6-9BE1-B9A53822BC3C}"/>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Tablas!$K$3</c:f>
              <c:strCache>
                <c:ptCount val="1"/>
                <c:pt idx="0">
                  <c:v> T. Estado </c:v>
                </c:pt>
              </c:strCache>
            </c:strRef>
          </c:tx>
          <c:dPt>
            <c:idx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1-613F-4567-B0C6-2D2D2640348D}"/>
              </c:ext>
            </c:extLst>
          </c:dPt>
          <c:dPt>
            <c:idx val="1"/>
            <c:bubble3D val="0"/>
            <c:spPr>
              <a:solidFill>
                <a:schemeClr val="accent5">
                  <a:lumMod val="40000"/>
                  <a:lumOff val="60000"/>
                </a:schemeClr>
              </a:solidFill>
              <a:ln w="19050">
                <a:solidFill>
                  <a:schemeClr val="lt1"/>
                </a:solidFill>
              </a:ln>
              <a:effectLst/>
            </c:spPr>
            <c:extLst>
              <c:ext xmlns:c16="http://schemas.microsoft.com/office/drawing/2014/chart" uri="{C3380CC4-5D6E-409C-BE32-E72D297353CC}">
                <c16:uniqueId val="{00000003-613F-4567-B0C6-2D2D2640348D}"/>
              </c:ext>
            </c:extLst>
          </c:dPt>
          <c:dPt>
            <c:idx val="2"/>
            <c:bubble3D val="0"/>
            <c:spPr>
              <a:solidFill>
                <a:schemeClr val="bg1">
                  <a:lumMod val="65000"/>
                </a:schemeClr>
              </a:solidFill>
              <a:ln w="19050">
                <a:solidFill>
                  <a:schemeClr val="lt1"/>
                </a:solidFill>
              </a:ln>
              <a:effectLst/>
            </c:spPr>
            <c:extLst>
              <c:ext xmlns:c16="http://schemas.microsoft.com/office/drawing/2014/chart" uri="{C3380CC4-5D6E-409C-BE32-E72D297353CC}">
                <c16:uniqueId val="{00000005-613F-4567-B0C6-2D2D2640348D}"/>
              </c:ext>
            </c:extLst>
          </c:dPt>
          <c:dLbls>
            <c:numFmt formatCode="#,##0.00\ &quot;€&quot;"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Tablas!$J$4:$J$6</c:f>
              <c:strCache>
                <c:ptCount val="3"/>
                <c:pt idx="0">
                  <c:v>Activa</c:v>
                </c:pt>
                <c:pt idx="1">
                  <c:v>Inactiva</c:v>
                </c:pt>
                <c:pt idx="2">
                  <c:v>Cancelada</c:v>
                </c:pt>
              </c:strCache>
            </c:strRef>
          </c:cat>
          <c:val>
            <c:numRef>
              <c:f>Tablas!$K$4:$K$6</c:f>
              <c:numCache>
                <c:formatCode>_("€"* #,##0.00_);_("€"* \(#,##0.00\);_("€"* "-"??_);_(@_)</c:formatCode>
                <c:ptCount val="3"/>
                <c:pt idx="0">
                  <c:v>20.333333333333336</c:v>
                </c:pt>
                <c:pt idx="1">
                  <c:v>3</c:v>
                </c:pt>
                <c:pt idx="2">
                  <c:v>4.333333333333333</c:v>
                </c:pt>
              </c:numCache>
            </c:numRef>
          </c:val>
          <c:extLst>
            <c:ext xmlns:c16="http://schemas.microsoft.com/office/drawing/2014/chart" uri="{C3380CC4-5D6E-409C-BE32-E72D297353CC}">
              <c16:uniqueId val="{00000006-613F-4567-B0C6-2D2D2640348D}"/>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image" Target="../media/image2.png"/><Relationship Id="rId7" Type="http://schemas.openxmlformats.org/officeDocument/2006/relationships/image" Target="../media/image6.png"/><Relationship Id="rId2" Type="http://schemas.openxmlformats.org/officeDocument/2006/relationships/image" Target="../media/image1.png"/><Relationship Id="rId1" Type="http://schemas.openxmlformats.org/officeDocument/2006/relationships/hyperlink" Target="https://excelplantillas.es/" TargetMode="External"/><Relationship Id="rId6" Type="http://schemas.openxmlformats.org/officeDocument/2006/relationships/image" Target="../media/image5.png"/><Relationship Id="rId11" Type="http://schemas.openxmlformats.org/officeDocument/2006/relationships/hyperlink" Target="#inicio"/><Relationship Id="rId5" Type="http://schemas.openxmlformats.org/officeDocument/2006/relationships/image" Target="../media/image4.png"/><Relationship Id="rId10" Type="http://schemas.openxmlformats.org/officeDocument/2006/relationships/image" Target="../media/image9.png"/><Relationship Id="rId4" Type="http://schemas.openxmlformats.org/officeDocument/2006/relationships/image" Target="../media/image3.png"/><Relationship Id="rId9" Type="http://schemas.openxmlformats.org/officeDocument/2006/relationships/image" Target="../media/image8.png"/></Relationships>
</file>

<file path=xl/drawings/_rels/drawing2.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svg"/><Relationship Id="rId1" Type="http://schemas.openxmlformats.org/officeDocument/2006/relationships/image" Target="../media/image10.png"/><Relationship Id="rId6" Type="http://schemas.openxmlformats.org/officeDocument/2006/relationships/image" Target="../media/image1.png"/><Relationship Id="rId5" Type="http://schemas.openxmlformats.org/officeDocument/2006/relationships/hyperlink" Target="https://excelplantillas.es/" TargetMode="External"/><Relationship Id="rId4" Type="http://schemas.openxmlformats.org/officeDocument/2006/relationships/image" Target="../media/image13.svg"/></Relationships>
</file>

<file path=xl/drawings/_rels/drawing3.xml.rels><?xml version="1.0" encoding="UTF-8" standalone="yes"?>
<Relationships xmlns="http://schemas.openxmlformats.org/package/2006/relationships"><Relationship Id="rId3" Type="http://schemas.openxmlformats.org/officeDocument/2006/relationships/hyperlink" Target="https://excelplantillas.es/" TargetMode="Externa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s://excelplantillas.es/"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excelplantillas.es/" TargetMode="External"/></Relationships>
</file>

<file path=xl/drawings/drawing1.xml><?xml version="1.0" encoding="utf-8"?>
<xdr:wsDr xmlns:xdr="http://schemas.openxmlformats.org/drawingml/2006/spreadsheetDrawing" xmlns:a="http://schemas.openxmlformats.org/drawingml/2006/main">
  <xdr:twoCellAnchor editAs="oneCell">
    <xdr:from>
      <xdr:col>2</xdr:col>
      <xdr:colOff>9105900</xdr:colOff>
      <xdr:row>0</xdr:row>
      <xdr:rowOff>144780</xdr:rowOff>
    </xdr:from>
    <xdr:to>
      <xdr:col>2</xdr:col>
      <xdr:colOff>11864340</xdr:colOff>
      <xdr:row>1</xdr:row>
      <xdr:rowOff>0</xdr:rowOff>
    </xdr:to>
    <xdr:pic>
      <xdr:nvPicPr>
        <xdr:cNvPr id="2" name="Imagen 1">
          <a:hlinkClick xmlns:r="http://schemas.openxmlformats.org/officeDocument/2006/relationships" r:id="rId1"/>
          <a:extLst>
            <a:ext uri="{FF2B5EF4-FFF2-40B4-BE49-F238E27FC236}">
              <a16:creationId xmlns:a16="http://schemas.microsoft.com/office/drawing/2014/main" id="{03B66F2B-F6D1-48CF-B0BB-8D997243A89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875520" y="144780"/>
          <a:ext cx="2758440" cy="464820"/>
        </a:xfrm>
        <a:prstGeom prst="rect">
          <a:avLst/>
        </a:prstGeom>
      </xdr:spPr>
    </xdr:pic>
    <xdr:clientData/>
  </xdr:twoCellAnchor>
  <xdr:twoCellAnchor editAs="oneCell">
    <xdr:from>
      <xdr:col>2</xdr:col>
      <xdr:colOff>274319</xdr:colOff>
      <xdr:row>19</xdr:row>
      <xdr:rowOff>182881</xdr:rowOff>
    </xdr:from>
    <xdr:to>
      <xdr:col>2</xdr:col>
      <xdr:colOff>11620500</xdr:colOff>
      <xdr:row>19</xdr:row>
      <xdr:rowOff>864148</xdr:rowOff>
    </xdr:to>
    <xdr:pic>
      <xdr:nvPicPr>
        <xdr:cNvPr id="3" name="Imagen 2">
          <a:extLst>
            <a:ext uri="{FF2B5EF4-FFF2-40B4-BE49-F238E27FC236}">
              <a16:creationId xmlns:a16="http://schemas.microsoft.com/office/drawing/2014/main" id="{7FDD7CAB-8D53-AB03-1D93-EEE909D58738}"/>
            </a:ext>
          </a:extLst>
        </xdr:cNvPr>
        <xdr:cNvPicPr>
          <a:picLocks noChangeAspect="1"/>
        </xdr:cNvPicPr>
      </xdr:nvPicPr>
      <xdr:blipFill>
        <a:blip xmlns:r="http://schemas.openxmlformats.org/officeDocument/2006/relationships" r:embed="rId3"/>
        <a:stretch>
          <a:fillRect/>
        </a:stretch>
      </xdr:blipFill>
      <xdr:spPr>
        <a:xfrm>
          <a:off x="1043939" y="5181601"/>
          <a:ext cx="11346181" cy="681267"/>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769620</xdr:colOff>
      <xdr:row>32</xdr:row>
      <xdr:rowOff>129541</xdr:rowOff>
    </xdr:from>
    <xdr:to>
      <xdr:col>2</xdr:col>
      <xdr:colOff>5067300</xdr:colOff>
      <xdr:row>32</xdr:row>
      <xdr:rowOff>1425667</xdr:rowOff>
    </xdr:to>
    <xdr:pic>
      <xdr:nvPicPr>
        <xdr:cNvPr id="4" name="Imagen 3">
          <a:extLst>
            <a:ext uri="{FF2B5EF4-FFF2-40B4-BE49-F238E27FC236}">
              <a16:creationId xmlns:a16="http://schemas.microsoft.com/office/drawing/2014/main" id="{A0F66F31-2004-94F3-08E7-4E38DF38421F}"/>
            </a:ext>
          </a:extLst>
        </xdr:cNvPr>
        <xdr:cNvPicPr>
          <a:picLocks noChangeAspect="1"/>
        </xdr:cNvPicPr>
      </xdr:nvPicPr>
      <xdr:blipFill>
        <a:blip xmlns:r="http://schemas.openxmlformats.org/officeDocument/2006/relationships" r:embed="rId4"/>
        <a:stretch>
          <a:fillRect/>
        </a:stretch>
      </xdr:blipFill>
      <xdr:spPr>
        <a:xfrm>
          <a:off x="1539240" y="11049001"/>
          <a:ext cx="4297680" cy="1296126"/>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2</xdr:col>
      <xdr:colOff>2247900</xdr:colOff>
      <xdr:row>32</xdr:row>
      <xdr:rowOff>1097280</xdr:rowOff>
    </xdr:from>
    <xdr:to>
      <xdr:col>2</xdr:col>
      <xdr:colOff>2872740</xdr:colOff>
      <xdr:row>32</xdr:row>
      <xdr:rowOff>1303020</xdr:rowOff>
    </xdr:to>
    <xdr:sp macro="" textlink="">
      <xdr:nvSpPr>
        <xdr:cNvPr id="5" name="Flecha: hacia la izquierda 4">
          <a:extLst>
            <a:ext uri="{FF2B5EF4-FFF2-40B4-BE49-F238E27FC236}">
              <a16:creationId xmlns:a16="http://schemas.microsoft.com/office/drawing/2014/main" id="{281A7FD9-AA74-75C8-7EA6-E323D5C69760}"/>
            </a:ext>
          </a:extLst>
        </xdr:cNvPr>
        <xdr:cNvSpPr/>
      </xdr:nvSpPr>
      <xdr:spPr>
        <a:xfrm>
          <a:off x="3017520" y="12016740"/>
          <a:ext cx="624840" cy="205740"/>
        </a:xfrm>
        <a:prstGeom prst="lef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p>
      </xdr:txBody>
    </xdr:sp>
    <xdr:clientData/>
  </xdr:twoCellAnchor>
  <xdr:twoCellAnchor editAs="oneCell">
    <xdr:from>
      <xdr:col>2</xdr:col>
      <xdr:colOff>373380</xdr:colOff>
      <xdr:row>38</xdr:row>
      <xdr:rowOff>22860</xdr:rowOff>
    </xdr:from>
    <xdr:to>
      <xdr:col>2</xdr:col>
      <xdr:colOff>4651837</xdr:colOff>
      <xdr:row>38</xdr:row>
      <xdr:rowOff>1417320</xdr:rowOff>
    </xdr:to>
    <xdr:pic>
      <xdr:nvPicPr>
        <xdr:cNvPr id="6" name="Imagen 5">
          <a:extLst>
            <a:ext uri="{FF2B5EF4-FFF2-40B4-BE49-F238E27FC236}">
              <a16:creationId xmlns:a16="http://schemas.microsoft.com/office/drawing/2014/main" id="{AA788019-1066-50BE-A1BB-B0D35B600719}"/>
            </a:ext>
          </a:extLst>
        </xdr:cNvPr>
        <xdr:cNvPicPr>
          <a:picLocks noChangeAspect="1"/>
        </xdr:cNvPicPr>
      </xdr:nvPicPr>
      <xdr:blipFill>
        <a:blip xmlns:r="http://schemas.openxmlformats.org/officeDocument/2006/relationships" r:embed="rId5"/>
        <a:stretch>
          <a:fillRect/>
        </a:stretch>
      </xdr:blipFill>
      <xdr:spPr>
        <a:xfrm>
          <a:off x="1143000" y="13723620"/>
          <a:ext cx="4278457" cy="1394460"/>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2</xdr:col>
      <xdr:colOff>3977640</xdr:colOff>
      <xdr:row>38</xdr:row>
      <xdr:rowOff>693420</xdr:rowOff>
    </xdr:from>
    <xdr:to>
      <xdr:col>2</xdr:col>
      <xdr:colOff>4808220</xdr:colOff>
      <xdr:row>38</xdr:row>
      <xdr:rowOff>1021080</xdr:rowOff>
    </xdr:to>
    <xdr:sp macro="" textlink="">
      <xdr:nvSpPr>
        <xdr:cNvPr id="7" name="Flecha: hacia la izquierda 6">
          <a:extLst>
            <a:ext uri="{FF2B5EF4-FFF2-40B4-BE49-F238E27FC236}">
              <a16:creationId xmlns:a16="http://schemas.microsoft.com/office/drawing/2014/main" id="{2965D604-5A6E-4C2C-8A96-D5990728DAC5}"/>
            </a:ext>
          </a:extLst>
        </xdr:cNvPr>
        <xdr:cNvSpPr/>
      </xdr:nvSpPr>
      <xdr:spPr>
        <a:xfrm>
          <a:off x="4747260" y="14394180"/>
          <a:ext cx="830580" cy="327660"/>
        </a:xfrm>
        <a:prstGeom prst="lef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p>
      </xdr:txBody>
    </xdr:sp>
    <xdr:clientData/>
  </xdr:twoCellAnchor>
  <xdr:twoCellAnchor editAs="oneCell">
    <xdr:from>
      <xdr:col>2</xdr:col>
      <xdr:colOff>441961</xdr:colOff>
      <xdr:row>41</xdr:row>
      <xdr:rowOff>91441</xdr:rowOff>
    </xdr:from>
    <xdr:to>
      <xdr:col>2</xdr:col>
      <xdr:colOff>3093721</xdr:colOff>
      <xdr:row>41</xdr:row>
      <xdr:rowOff>847159</xdr:rowOff>
    </xdr:to>
    <xdr:pic>
      <xdr:nvPicPr>
        <xdr:cNvPr id="8" name="Imagen 7">
          <a:extLst>
            <a:ext uri="{FF2B5EF4-FFF2-40B4-BE49-F238E27FC236}">
              <a16:creationId xmlns:a16="http://schemas.microsoft.com/office/drawing/2014/main" id="{AA85163A-C85C-9A58-F8B1-73F8C1922302}"/>
            </a:ext>
          </a:extLst>
        </xdr:cNvPr>
        <xdr:cNvPicPr>
          <a:picLocks noChangeAspect="1"/>
        </xdr:cNvPicPr>
      </xdr:nvPicPr>
      <xdr:blipFill>
        <a:blip xmlns:r="http://schemas.openxmlformats.org/officeDocument/2006/relationships" r:embed="rId6"/>
        <a:stretch>
          <a:fillRect/>
        </a:stretch>
      </xdr:blipFill>
      <xdr:spPr>
        <a:xfrm>
          <a:off x="1211581" y="16200121"/>
          <a:ext cx="2651760" cy="755718"/>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2</xdr:col>
      <xdr:colOff>1737361</xdr:colOff>
      <xdr:row>41</xdr:row>
      <xdr:rowOff>396241</xdr:rowOff>
    </xdr:from>
    <xdr:to>
      <xdr:col>2</xdr:col>
      <xdr:colOff>2567941</xdr:colOff>
      <xdr:row>41</xdr:row>
      <xdr:rowOff>723901</xdr:rowOff>
    </xdr:to>
    <xdr:sp macro="" textlink="">
      <xdr:nvSpPr>
        <xdr:cNvPr id="9" name="Flecha: hacia la izquierda 8">
          <a:extLst>
            <a:ext uri="{FF2B5EF4-FFF2-40B4-BE49-F238E27FC236}">
              <a16:creationId xmlns:a16="http://schemas.microsoft.com/office/drawing/2014/main" id="{D1AC8454-F08B-4469-BC88-F14B9F254D23}"/>
            </a:ext>
          </a:extLst>
        </xdr:cNvPr>
        <xdr:cNvSpPr/>
      </xdr:nvSpPr>
      <xdr:spPr>
        <a:xfrm>
          <a:off x="2506981" y="16504921"/>
          <a:ext cx="830580" cy="327660"/>
        </a:xfrm>
        <a:prstGeom prst="lef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p>
      </xdr:txBody>
    </xdr:sp>
    <xdr:clientData/>
  </xdr:twoCellAnchor>
  <xdr:twoCellAnchor editAs="oneCell">
    <xdr:from>
      <xdr:col>2</xdr:col>
      <xdr:colOff>365760</xdr:colOff>
      <xdr:row>44</xdr:row>
      <xdr:rowOff>68581</xdr:rowOff>
    </xdr:from>
    <xdr:to>
      <xdr:col>2</xdr:col>
      <xdr:colOff>5638800</xdr:colOff>
      <xdr:row>44</xdr:row>
      <xdr:rowOff>1087811</xdr:rowOff>
    </xdr:to>
    <xdr:pic>
      <xdr:nvPicPr>
        <xdr:cNvPr id="10" name="Imagen 9">
          <a:extLst>
            <a:ext uri="{FF2B5EF4-FFF2-40B4-BE49-F238E27FC236}">
              <a16:creationId xmlns:a16="http://schemas.microsoft.com/office/drawing/2014/main" id="{54FC1E62-2463-19E8-E4A5-200F09D935B1}"/>
            </a:ext>
          </a:extLst>
        </xdr:cNvPr>
        <xdr:cNvPicPr>
          <a:picLocks noChangeAspect="1"/>
        </xdr:cNvPicPr>
      </xdr:nvPicPr>
      <xdr:blipFill>
        <a:blip xmlns:r="http://schemas.openxmlformats.org/officeDocument/2006/relationships" r:embed="rId7"/>
        <a:stretch>
          <a:fillRect/>
        </a:stretch>
      </xdr:blipFill>
      <xdr:spPr>
        <a:xfrm>
          <a:off x="1135380" y="17640301"/>
          <a:ext cx="5273040" cy="1019230"/>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411481</xdr:colOff>
      <xdr:row>46</xdr:row>
      <xdr:rowOff>76200</xdr:rowOff>
    </xdr:from>
    <xdr:to>
      <xdr:col>2</xdr:col>
      <xdr:colOff>3360421</xdr:colOff>
      <xdr:row>46</xdr:row>
      <xdr:rowOff>832535</xdr:rowOff>
    </xdr:to>
    <xdr:pic>
      <xdr:nvPicPr>
        <xdr:cNvPr id="11" name="Imagen 10">
          <a:extLst>
            <a:ext uri="{FF2B5EF4-FFF2-40B4-BE49-F238E27FC236}">
              <a16:creationId xmlns:a16="http://schemas.microsoft.com/office/drawing/2014/main" id="{49AD4FC5-184B-6F24-2623-BFD0E7039EF2}"/>
            </a:ext>
          </a:extLst>
        </xdr:cNvPr>
        <xdr:cNvPicPr>
          <a:picLocks noChangeAspect="1"/>
        </xdr:cNvPicPr>
      </xdr:nvPicPr>
      <xdr:blipFill>
        <a:blip xmlns:r="http://schemas.openxmlformats.org/officeDocument/2006/relationships" r:embed="rId8"/>
        <a:stretch>
          <a:fillRect/>
        </a:stretch>
      </xdr:blipFill>
      <xdr:spPr>
        <a:xfrm>
          <a:off x="1181101" y="19316700"/>
          <a:ext cx="2948940" cy="756335"/>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2</xdr:col>
      <xdr:colOff>3238501</xdr:colOff>
      <xdr:row>46</xdr:row>
      <xdr:rowOff>91440</xdr:rowOff>
    </xdr:from>
    <xdr:to>
      <xdr:col>2</xdr:col>
      <xdr:colOff>4069081</xdr:colOff>
      <xdr:row>46</xdr:row>
      <xdr:rowOff>419100</xdr:rowOff>
    </xdr:to>
    <xdr:sp macro="" textlink="">
      <xdr:nvSpPr>
        <xdr:cNvPr id="12" name="Flecha: hacia la izquierda 11">
          <a:extLst>
            <a:ext uri="{FF2B5EF4-FFF2-40B4-BE49-F238E27FC236}">
              <a16:creationId xmlns:a16="http://schemas.microsoft.com/office/drawing/2014/main" id="{60E91C1D-C401-4ED3-9D67-88780B8952EF}"/>
            </a:ext>
          </a:extLst>
        </xdr:cNvPr>
        <xdr:cNvSpPr/>
      </xdr:nvSpPr>
      <xdr:spPr>
        <a:xfrm>
          <a:off x="4008121" y="19331940"/>
          <a:ext cx="830580" cy="327660"/>
        </a:xfrm>
        <a:prstGeom prst="lef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p>
      </xdr:txBody>
    </xdr:sp>
    <xdr:clientData/>
  </xdr:twoCellAnchor>
  <xdr:twoCellAnchor editAs="oneCell">
    <xdr:from>
      <xdr:col>2</xdr:col>
      <xdr:colOff>411480</xdr:colOff>
      <xdr:row>49</xdr:row>
      <xdr:rowOff>106680</xdr:rowOff>
    </xdr:from>
    <xdr:to>
      <xdr:col>2</xdr:col>
      <xdr:colOff>2804160</xdr:colOff>
      <xdr:row>49</xdr:row>
      <xdr:rowOff>744728</xdr:rowOff>
    </xdr:to>
    <xdr:pic>
      <xdr:nvPicPr>
        <xdr:cNvPr id="13" name="Imagen 12">
          <a:extLst>
            <a:ext uri="{FF2B5EF4-FFF2-40B4-BE49-F238E27FC236}">
              <a16:creationId xmlns:a16="http://schemas.microsoft.com/office/drawing/2014/main" id="{DBB52359-ABBB-3B5C-B3C2-3FD8AEA7D070}"/>
            </a:ext>
          </a:extLst>
        </xdr:cNvPr>
        <xdr:cNvPicPr>
          <a:picLocks noChangeAspect="1"/>
        </xdr:cNvPicPr>
      </xdr:nvPicPr>
      <xdr:blipFill>
        <a:blip xmlns:r="http://schemas.openxmlformats.org/officeDocument/2006/relationships" r:embed="rId9"/>
        <a:stretch>
          <a:fillRect/>
        </a:stretch>
      </xdr:blipFill>
      <xdr:spPr>
        <a:xfrm>
          <a:off x="1181100" y="20634960"/>
          <a:ext cx="2392680" cy="638048"/>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678180</xdr:colOff>
      <xdr:row>60</xdr:row>
      <xdr:rowOff>76200</xdr:rowOff>
    </xdr:from>
    <xdr:to>
      <xdr:col>2</xdr:col>
      <xdr:colOff>9174480</xdr:colOff>
      <xdr:row>60</xdr:row>
      <xdr:rowOff>1479204</xdr:rowOff>
    </xdr:to>
    <xdr:pic>
      <xdr:nvPicPr>
        <xdr:cNvPr id="14" name="Imagen 13">
          <a:extLst>
            <a:ext uri="{FF2B5EF4-FFF2-40B4-BE49-F238E27FC236}">
              <a16:creationId xmlns:a16="http://schemas.microsoft.com/office/drawing/2014/main" id="{BB916DA1-88AE-A7F1-979C-4B4D4BD6222F}"/>
            </a:ext>
          </a:extLst>
        </xdr:cNvPr>
        <xdr:cNvPicPr>
          <a:picLocks noChangeAspect="1"/>
        </xdr:cNvPicPr>
      </xdr:nvPicPr>
      <xdr:blipFill>
        <a:blip xmlns:r="http://schemas.openxmlformats.org/officeDocument/2006/relationships" r:embed="rId10"/>
        <a:stretch>
          <a:fillRect/>
        </a:stretch>
      </xdr:blipFill>
      <xdr:spPr>
        <a:xfrm>
          <a:off x="1447800" y="24704040"/>
          <a:ext cx="8496300" cy="1403004"/>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0</xdr:col>
      <xdr:colOff>350520</xdr:colOff>
      <xdr:row>66</xdr:row>
      <xdr:rowOff>22860</xdr:rowOff>
    </xdr:from>
    <xdr:to>
      <xdr:col>2</xdr:col>
      <xdr:colOff>144780</xdr:colOff>
      <xdr:row>69</xdr:row>
      <xdr:rowOff>53340</xdr:rowOff>
    </xdr:to>
    <xdr:sp macro="" textlink="">
      <xdr:nvSpPr>
        <xdr:cNvPr id="15" name="Flecha: hacia arriba 14">
          <a:hlinkClick xmlns:r="http://schemas.openxmlformats.org/officeDocument/2006/relationships" r:id="rId11"/>
          <a:extLst>
            <a:ext uri="{FF2B5EF4-FFF2-40B4-BE49-F238E27FC236}">
              <a16:creationId xmlns:a16="http://schemas.microsoft.com/office/drawing/2014/main" id="{9ADDD337-C04F-5248-BF9E-F85F987B3F36}"/>
            </a:ext>
          </a:extLst>
        </xdr:cNvPr>
        <xdr:cNvSpPr/>
      </xdr:nvSpPr>
      <xdr:spPr>
        <a:xfrm>
          <a:off x="350520" y="27965400"/>
          <a:ext cx="563880" cy="579120"/>
        </a:xfrm>
        <a:prstGeom prst="upArrow">
          <a:avLst/>
        </a:prstGeom>
        <a:solidFill>
          <a:srgbClr val="1F3A5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4</xdr:col>
      <xdr:colOff>601133</xdr:colOff>
      <xdr:row>2</xdr:row>
      <xdr:rowOff>49952</xdr:rowOff>
    </xdr:from>
    <xdr:to>
      <xdr:col>11</xdr:col>
      <xdr:colOff>10160</xdr:colOff>
      <xdr:row>4</xdr:row>
      <xdr:rowOff>247225</xdr:rowOff>
    </xdr:to>
    <mc:AlternateContent xmlns:mc="http://schemas.openxmlformats.org/markup-compatibility/2006" xmlns:sle15="http://schemas.microsoft.com/office/drawing/2012/slicer">
      <mc:Choice Requires="sle15">
        <xdr:graphicFrame macro="">
          <xdr:nvGraphicFramePr>
            <xdr:cNvPr id="4" name="Frecuencia pagos">
              <a:extLst>
                <a:ext uri="{FF2B5EF4-FFF2-40B4-BE49-F238E27FC236}">
                  <a16:creationId xmlns:a16="http://schemas.microsoft.com/office/drawing/2014/main" id="{0D466DFF-9F10-75CB-B553-B996B63197D1}"/>
                </a:ext>
              </a:extLst>
            </xdr:cNvPr>
            <xdr:cNvGraphicFramePr/>
          </xdr:nvGraphicFramePr>
          <xdr:xfrm>
            <a:off x="0" y="0"/>
            <a:ext cx="0" cy="0"/>
          </xdr:xfrm>
          <a:graphic>
            <a:graphicData uri="http://schemas.microsoft.com/office/drawing/2010/slicer">
              <sle:slicer xmlns:sle="http://schemas.microsoft.com/office/drawing/2010/slicer" name="Frecuencia pagos"/>
            </a:graphicData>
          </a:graphic>
        </xdr:graphicFrame>
      </mc:Choice>
      <mc:Fallback xmlns="">
        <xdr:sp macro="" textlink="">
          <xdr:nvSpPr>
            <xdr:cNvPr id="0" name=""/>
            <xdr:cNvSpPr>
              <a:spLocks noTextEdit="1"/>
            </xdr:cNvSpPr>
          </xdr:nvSpPr>
          <xdr:spPr>
            <a:xfrm>
              <a:off x="3606800" y="1379219"/>
              <a:ext cx="5191760" cy="705273"/>
            </a:xfrm>
            <a:prstGeom prst="rect">
              <a:avLst/>
            </a:prstGeom>
            <a:solidFill>
              <a:prstClr val="white"/>
            </a:solidFill>
            <a:ln w="1">
              <a:solidFill>
                <a:prstClr val="green"/>
              </a:solidFill>
            </a:ln>
          </xdr:spPr>
          <xdr:txBody>
            <a:bodyPr vertOverflow="clip" horzOverflow="clip"/>
            <a:lstStyle/>
            <a:p>
              <a:r>
                <a:rPr lang="es-ES"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twoCellAnchor editAs="absolute">
    <xdr:from>
      <xdr:col>15</xdr:col>
      <xdr:colOff>198966</xdr:colOff>
      <xdr:row>2</xdr:row>
      <xdr:rowOff>49954</xdr:rowOff>
    </xdr:from>
    <xdr:to>
      <xdr:col>15</xdr:col>
      <xdr:colOff>3546966</xdr:colOff>
      <xdr:row>4</xdr:row>
      <xdr:rowOff>247767</xdr:rowOff>
    </xdr:to>
    <mc:AlternateContent xmlns:mc="http://schemas.openxmlformats.org/markup-compatibility/2006" xmlns:sle15="http://schemas.microsoft.com/office/drawing/2012/slicer">
      <mc:Choice Requires="sle15">
        <xdr:graphicFrame macro="">
          <xdr:nvGraphicFramePr>
            <xdr:cNvPr id="6" name="Uso">
              <a:extLst>
                <a:ext uri="{FF2B5EF4-FFF2-40B4-BE49-F238E27FC236}">
                  <a16:creationId xmlns:a16="http://schemas.microsoft.com/office/drawing/2014/main" id="{4A380FE9-82E6-AD16-976C-B0ECDB8B76B8}"/>
                </a:ext>
              </a:extLst>
            </xdr:cNvPr>
            <xdr:cNvGraphicFramePr/>
          </xdr:nvGraphicFramePr>
          <xdr:xfrm>
            <a:off x="0" y="0"/>
            <a:ext cx="0" cy="0"/>
          </xdr:xfrm>
          <a:graphic>
            <a:graphicData uri="http://schemas.microsoft.com/office/drawing/2010/slicer">
              <sle:slicer xmlns:sle="http://schemas.microsoft.com/office/drawing/2010/slicer" name="Uso"/>
            </a:graphicData>
          </a:graphic>
        </xdr:graphicFrame>
      </mc:Choice>
      <mc:Fallback xmlns="">
        <xdr:sp macro="" textlink="">
          <xdr:nvSpPr>
            <xdr:cNvPr id="0" name=""/>
            <xdr:cNvSpPr>
              <a:spLocks noTextEdit="1"/>
            </xdr:cNvSpPr>
          </xdr:nvSpPr>
          <xdr:spPr>
            <a:xfrm>
              <a:off x="12111566" y="1379221"/>
              <a:ext cx="3348000" cy="705813"/>
            </a:xfrm>
            <a:prstGeom prst="rect">
              <a:avLst/>
            </a:prstGeom>
            <a:solidFill>
              <a:prstClr val="white"/>
            </a:solidFill>
            <a:ln w="1">
              <a:solidFill>
                <a:prstClr val="green"/>
              </a:solidFill>
            </a:ln>
          </xdr:spPr>
          <xdr:txBody>
            <a:bodyPr vertOverflow="clip" horzOverflow="clip"/>
            <a:lstStyle/>
            <a:p>
              <a:r>
                <a:rPr lang="es-ES"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twoCellAnchor editAs="absolute">
    <xdr:from>
      <xdr:col>11</xdr:col>
      <xdr:colOff>95674</xdr:colOff>
      <xdr:row>2</xdr:row>
      <xdr:rowOff>42333</xdr:rowOff>
    </xdr:from>
    <xdr:to>
      <xdr:col>15</xdr:col>
      <xdr:colOff>138007</xdr:colOff>
      <xdr:row>4</xdr:row>
      <xdr:rowOff>240146</xdr:rowOff>
    </xdr:to>
    <mc:AlternateContent xmlns:mc="http://schemas.openxmlformats.org/markup-compatibility/2006" xmlns:sle15="http://schemas.microsoft.com/office/drawing/2012/slicer">
      <mc:Choice Requires="sle15">
        <xdr:graphicFrame macro="">
          <xdr:nvGraphicFramePr>
            <xdr:cNvPr id="7" name="Estado">
              <a:extLst>
                <a:ext uri="{FF2B5EF4-FFF2-40B4-BE49-F238E27FC236}">
                  <a16:creationId xmlns:a16="http://schemas.microsoft.com/office/drawing/2014/main" id="{7AD60BE7-1329-5DF2-5E62-68108CCD5EFA}"/>
                </a:ext>
              </a:extLst>
            </xdr:cNvPr>
            <xdr:cNvGraphicFramePr/>
          </xdr:nvGraphicFramePr>
          <xdr:xfrm>
            <a:off x="0" y="0"/>
            <a:ext cx="0" cy="0"/>
          </xdr:xfrm>
          <a:graphic>
            <a:graphicData uri="http://schemas.microsoft.com/office/drawing/2010/slicer">
              <sle:slicer xmlns:sle="http://schemas.microsoft.com/office/drawing/2010/slicer" name="Estado"/>
            </a:graphicData>
          </a:graphic>
        </xdr:graphicFrame>
      </mc:Choice>
      <mc:Fallback xmlns="">
        <xdr:sp macro="" textlink="">
          <xdr:nvSpPr>
            <xdr:cNvPr id="0" name=""/>
            <xdr:cNvSpPr>
              <a:spLocks noTextEdit="1"/>
            </xdr:cNvSpPr>
          </xdr:nvSpPr>
          <xdr:spPr>
            <a:xfrm>
              <a:off x="8884074" y="1371600"/>
              <a:ext cx="3166533" cy="705813"/>
            </a:xfrm>
            <a:prstGeom prst="rect">
              <a:avLst/>
            </a:prstGeom>
            <a:solidFill>
              <a:prstClr val="white"/>
            </a:solidFill>
            <a:ln w="1">
              <a:solidFill>
                <a:prstClr val="green"/>
              </a:solidFill>
            </a:ln>
          </xdr:spPr>
          <xdr:txBody>
            <a:bodyPr vertOverflow="clip" horzOverflow="clip"/>
            <a:lstStyle/>
            <a:p>
              <a:r>
                <a:rPr lang="es-ES"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twoCellAnchor editAs="absolute">
    <xdr:from>
      <xdr:col>15</xdr:col>
      <xdr:colOff>3691466</xdr:colOff>
      <xdr:row>2</xdr:row>
      <xdr:rowOff>49954</xdr:rowOff>
    </xdr:from>
    <xdr:to>
      <xdr:col>15</xdr:col>
      <xdr:colOff>5311466</xdr:colOff>
      <xdr:row>4</xdr:row>
      <xdr:rowOff>247767</xdr:rowOff>
    </xdr:to>
    <mc:AlternateContent xmlns:mc="http://schemas.openxmlformats.org/markup-compatibility/2006" xmlns:sle15="http://schemas.microsoft.com/office/drawing/2012/slicer">
      <mc:Choice Requires="sle15">
        <xdr:graphicFrame macro="">
          <xdr:nvGraphicFramePr>
            <xdr:cNvPr id="8" name="Prox.">
              <a:extLst>
                <a:ext uri="{FF2B5EF4-FFF2-40B4-BE49-F238E27FC236}">
                  <a16:creationId xmlns:a16="http://schemas.microsoft.com/office/drawing/2014/main" id="{DDF9E9EB-495D-C2AB-4BFD-D6E4957D7C01}"/>
                </a:ext>
              </a:extLst>
            </xdr:cNvPr>
            <xdr:cNvGraphicFramePr/>
          </xdr:nvGraphicFramePr>
          <xdr:xfrm>
            <a:off x="0" y="0"/>
            <a:ext cx="0" cy="0"/>
          </xdr:xfrm>
          <a:graphic>
            <a:graphicData uri="http://schemas.microsoft.com/office/drawing/2010/slicer">
              <sle:slicer xmlns:sle="http://schemas.microsoft.com/office/drawing/2010/slicer" name="Prox."/>
            </a:graphicData>
          </a:graphic>
        </xdr:graphicFrame>
      </mc:Choice>
      <mc:Fallback xmlns="">
        <xdr:sp macro="" textlink="">
          <xdr:nvSpPr>
            <xdr:cNvPr id="0" name=""/>
            <xdr:cNvSpPr>
              <a:spLocks noTextEdit="1"/>
            </xdr:cNvSpPr>
          </xdr:nvSpPr>
          <xdr:spPr>
            <a:xfrm>
              <a:off x="15604066" y="1379221"/>
              <a:ext cx="1620000" cy="705813"/>
            </a:xfrm>
            <a:prstGeom prst="rect">
              <a:avLst/>
            </a:prstGeom>
            <a:solidFill>
              <a:prstClr val="white"/>
            </a:solidFill>
            <a:ln w="1">
              <a:solidFill>
                <a:prstClr val="green"/>
              </a:solidFill>
            </a:ln>
          </xdr:spPr>
          <xdr:txBody>
            <a:bodyPr vertOverflow="clip" horzOverflow="clip"/>
            <a:lstStyle/>
            <a:p>
              <a:r>
                <a:rPr lang="es-ES"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twoCellAnchor editAs="oneCell">
    <xdr:from>
      <xdr:col>15</xdr:col>
      <xdr:colOff>2150533</xdr:colOff>
      <xdr:row>7</xdr:row>
      <xdr:rowOff>67737</xdr:rowOff>
    </xdr:from>
    <xdr:to>
      <xdr:col>15</xdr:col>
      <xdr:colOff>2539996</xdr:colOff>
      <xdr:row>7</xdr:row>
      <xdr:rowOff>457200</xdr:rowOff>
    </xdr:to>
    <xdr:pic>
      <xdr:nvPicPr>
        <xdr:cNvPr id="10" name="Gráfico 9" descr="Portapapeles con relleno sólido">
          <a:extLst>
            <a:ext uri="{FF2B5EF4-FFF2-40B4-BE49-F238E27FC236}">
              <a16:creationId xmlns:a16="http://schemas.microsoft.com/office/drawing/2014/main" id="{FEF7AD75-3A90-B771-5654-4D3586204CA0}"/>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14063133" y="2269070"/>
          <a:ext cx="389463" cy="389463"/>
        </a:xfrm>
        <a:prstGeom prst="rect">
          <a:avLst/>
        </a:prstGeom>
      </xdr:spPr>
    </xdr:pic>
    <xdr:clientData/>
  </xdr:twoCellAnchor>
  <xdr:twoCellAnchor editAs="oneCell">
    <xdr:from>
      <xdr:col>14</xdr:col>
      <xdr:colOff>90735</xdr:colOff>
      <xdr:row>1</xdr:row>
      <xdr:rowOff>39934</xdr:rowOff>
    </xdr:from>
    <xdr:to>
      <xdr:col>15</xdr:col>
      <xdr:colOff>0</xdr:colOff>
      <xdr:row>1</xdr:row>
      <xdr:rowOff>558799</xdr:rowOff>
    </xdr:to>
    <xdr:pic>
      <xdr:nvPicPr>
        <xdr:cNvPr id="12" name="Gráfico 11" descr="Gesto de doble toque con relleno sólido">
          <a:extLst>
            <a:ext uri="{FF2B5EF4-FFF2-40B4-BE49-F238E27FC236}">
              <a16:creationId xmlns:a16="http://schemas.microsoft.com/office/drawing/2014/main" id="{A1018B12-E2B6-4E62-D351-C5D6E465B09F}"/>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11393735" y="293934"/>
          <a:ext cx="518865" cy="518865"/>
        </a:xfrm>
        <a:prstGeom prst="rect">
          <a:avLst/>
        </a:prstGeom>
      </xdr:spPr>
    </xdr:pic>
    <xdr:clientData/>
  </xdr:twoCellAnchor>
  <xdr:twoCellAnchor editAs="oneCell">
    <xdr:from>
      <xdr:col>15</xdr:col>
      <xdr:colOff>1803399</xdr:colOff>
      <xdr:row>0</xdr:row>
      <xdr:rowOff>67734</xdr:rowOff>
    </xdr:from>
    <xdr:to>
      <xdr:col>15</xdr:col>
      <xdr:colOff>4561839</xdr:colOff>
      <xdr:row>0</xdr:row>
      <xdr:rowOff>532554</xdr:rowOff>
    </xdr:to>
    <xdr:pic>
      <xdr:nvPicPr>
        <xdr:cNvPr id="17" name="Imagen 16">
          <a:hlinkClick xmlns:r="http://schemas.openxmlformats.org/officeDocument/2006/relationships" r:id="rId5"/>
          <a:extLst>
            <a:ext uri="{FF2B5EF4-FFF2-40B4-BE49-F238E27FC236}">
              <a16:creationId xmlns:a16="http://schemas.microsoft.com/office/drawing/2014/main" id="{AFB36063-816D-4B48-A16F-E9126484D91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3715999" y="67734"/>
          <a:ext cx="2758440" cy="4648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452496</xdr:colOff>
      <xdr:row>13</xdr:row>
      <xdr:rowOff>27342</xdr:rowOff>
    </xdr:from>
    <xdr:to>
      <xdr:col>14</xdr:col>
      <xdr:colOff>535940</xdr:colOff>
      <xdr:row>33</xdr:row>
      <xdr:rowOff>10140</xdr:rowOff>
    </xdr:to>
    <xdr:grpSp>
      <xdr:nvGrpSpPr>
        <xdr:cNvPr id="48" name="Grupo 47">
          <a:extLst>
            <a:ext uri="{FF2B5EF4-FFF2-40B4-BE49-F238E27FC236}">
              <a16:creationId xmlns:a16="http://schemas.microsoft.com/office/drawing/2014/main" id="{6A7C6CC7-D055-3EB1-CD19-3DC30C4BD878}"/>
            </a:ext>
          </a:extLst>
        </xdr:cNvPr>
        <xdr:cNvGrpSpPr/>
      </xdr:nvGrpSpPr>
      <xdr:grpSpPr>
        <a:xfrm>
          <a:off x="452496" y="3363209"/>
          <a:ext cx="10802244" cy="3708131"/>
          <a:chOff x="401696" y="3278543"/>
          <a:chExt cx="10802244" cy="3708131"/>
        </a:xfrm>
      </xdr:grpSpPr>
      <xdr:grpSp>
        <xdr:nvGrpSpPr>
          <xdr:cNvPr id="18" name="Grupo 17">
            <a:extLst>
              <a:ext uri="{FF2B5EF4-FFF2-40B4-BE49-F238E27FC236}">
                <a16:creationId xmlns:a16="http://schemas.microsoft.com/office/drawing/2014/main" id="{276FE941-3B74-8AD4-0277-D8850636E5AA}"/>
              </a:ext>
            </a:extLst>
          </xdr:cNvPr>
          <xdr:cNvGrpSpPr/>
        </xdr:nvGrpSpPr>
        <xdr:grpSpPr>
          <a:xfrm>
            <a:off x="6085840" y="3395129"/>
            <a:ext cx="5118100" cy="3591545"/>
            <a:chOff x="5935980" y="4914900"/>
            <a:chExt cx="5097780" cy="3523811"/>
          </a:xfrm>
        </xdr:grpSpPr>
        <xdr:sp macro="" textlink="">
          <xdr:nvSpPr>
            <xdr:cNvPr id="16" name="Rectángulo: esquinas redondeadas 15">
              <a:extLst>
                <a:ext uri="{FF2B5EF4-FFF2-40B4-BE49-F238E27FC236}">
                  <a16:creationId xmlns:a16="http://schemas.microsoft.com/office/drawing/2014/main" id="{BF211265-7917-4C50-A2A4-0861E7234E2A}"/>
                </a:ext>
              </a:extLst>
            </xdr:cNvPr>
            <xdr:cNvSpPr>
              <a:spLocks noChangeAspect="1"/>
            </xdr:cNvSpPr>
          </xdr:nvSpPr>
          <xdr:spPr>
            <a:xfrm>
              <a:off x="5935980" y="4914900"/>
              <a:ext cx="5097780" cy="3523811"/>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1100" b="0" i="0" u="none" strike="noStrike">
                <a:solidFill>
                  <a:srgbClr val="000000"/>
                </a:solidFill>
                <a:latin typeface="Aptos Narrow"/>
              </a:endParaRPr>
            </a:p>
          </xdr:txBody>
        </xdr:sp>
        <xdr:graphicFrame macro="">
          <xdr:nvGraphicFramePr>
            <xdr:cNvPr id="13" name="Gráfico 12">
              <a:extLst>
                <a:ext uri="{FF2B5EF4-FFF2-40B4-BE49-F238E27FC236}">
                  <a16:creationId xmlns:a16="http://schemas.microsoft.com/office/drawing/2014/main" id="{ABDFFE34-ECBA-4A33-A842-824145433F77}"/>
                </a:ext>
              </a:extLst>
            </xdr:cNvPr>
            <xdr:cNvGraphicFramePr>
              <a:graphicFrameLocks/>
            </xdr:cNvGraphicFramePr>
          </xdr:nvGraphicFramePr>
          <xdr:xfrm>
            <a:off x="6042660" y="5013960"/>
            <a:ext cx="4914000" cy="3337200"/>
          </xdr:xfrm>
          <a:graphic>
            <a:graphicData uri="http://schemas.openxmlformats.org/drawingml/2006/chart">
              <c:chart xmlns:c="http://schemas.openxmlformats.org/drawingml/2006/chart" xmlns:r="http://schemas.openxmlformats.org/officeDocument/2006/relationships" r:id="rId1"/>
            </a:graphicData>
          </a:graphic>
        </xdr:graphicFrame>
      </xdr:grpSp>
      <xdr:grpSp>
        <xdr:nvGrpSpPr>
          <xdr:cNvPr id="17" name="Grupo 16">
            <a:extLst>
              <a:ext uri="{FF2B5EF4-FFF2-40B4-BE49-F238E27FC236}">
                <a16:creationId xmlns:a16="http://schemas.microsoft.com/office/drawing/2014/main" id="{9ACD7A30-E047-5D6E-FAF6-6758E515DAA2}"/>
              </a:ext>
            </a:extLst>
          </xdr:cNvPr>
          <xdr:cNvGrpSpPr/>
        </xdr:nvGrpSpPr>
        <xdr:grpSpPr>
          <a:xfrm>
            <a:off x="401696" y="3278543"/>
            <a:ext cx="5279436" cy="3708131"/>
            <a:chOff x="384836" y="4758977"/>
            <a:chExt cx="5259346" cy="3641633"/>
          </a:xfrm>
        </xdr:grpSpPr>
        <xdr:sp macro="" textlink="">
          <xdr:nvSpPr>
            <xdr:cNvPr id="15" name="Rectángulo: esquinas redondeadas 14">
              <a:extLst>
                <a:ext uri="{FF2B5EF4-FFF2-40B4-BE49-F238E27FC236}">
                  <a16:creationId xmlns:a16="http://schemas.microsoft.com/office/drawing/2014/main" id="{C34A5A51-7EDE-4ED4-86A2-9500B4911DDA}"/>
                </a:ext>
              </a:extLst>
            </xdr:cNvPr>
            <xdr:cNvSpPr>
              <a:spLocks noChangeAspect="1"/>
            </xdr:cNvSpPr>
          </xdr:nvSpPr>
          <xdr:spPr>
            <a:xfrm>
              <a:off x="403860" y="4876799"/>
              <a:ext cx="5097780" cy="3523811"/>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1100" b="0" i="0" u="none" strike="noStrike">
                <a:solidFill>
                  <a:srgbClr val="000000"/>
                </a:solidFill>
                <a:latin typeface="Aptos Narrow"/>
              </a:endParaRPr>
            </a:p>
          </xdr:txBody>
        </xdr:sp>
        <xdr:graphicFrame macro="">
          <xdr:nvGraphicFramePr>
            <xdr:cNvPr id="14" name="Gráfico 13">
              <a:extLst>
                <a:ext uri="{FF2B5EF4-FFF2-40B4-BE49-F238E27FC236}">
                  <a16:creationId xmlns:a16="http://schemas.microsoft.com/office/drawing/2014/main" id="{0BF38D8D-E79E-4177-B3F9-253645E73D6E}"/>
                </a:ext>
              </a:extLst>
            </xdr:cNvPr>
            <xdr:cNvGraphicFramePr>
              <a:graphicFrameLocks/>
            </xdr:cNvGraphicFramePr>
          </xdr:nvGraphicFramePr>
          <xdr:xfrm>
            <a:off x="384836" y="4758977"/>
            <a:ext cx="5259346" cy="3631668"/>
          </xdr:xfrm>
          <a:graphic>
            <a:graphicData uri="http://schemas.openxmlformats.org/drawingml/2006/chart">
              <c:chart xmlns:c="http://schemas.openxmlformats.org/drawingml/2006/chart" xmlns:r="http://schemas.openxmlformats.org/officeDocument/2006/relationships" r:id="rId2"/>
            </a:graphicData>
          </a:graphic>
        </xdr:graphicFrame>
      </xdr:grpSp>
    </xdr:grpSp>
    <xdr:clientData/>
  </xdr:twoCellAnchor>
  <xdr:twoCellAnchor>
    <xdr:from>
      <xdr:col>0</xdr:col>
      <xdr:colOff>440267</xdr:colOff>
      <xdr:row>3</xdr:row>
      <xdr:rowOff>167640</xdr:rowOff>
    </xdr:from>
    <xdr:to>
      <xdr:col>14</xdr:col>
      <xdr:colOff>357240</xdr:colOff>
      <xdr:row>11</xdr:row>
      <xdr:rowOff>36600</xdr:rowOff>
    </xdr:to>
    <xdr:grpSp>
      <xdr:nvGrpSpPr>
        <xdr:cNvPr id="45" name="Grupo 44">
          <a:extLst>
            <a:ext uri="{FF2B5EF4-FFF2-40B4-BE49-F238E27FC236}">
              <a16:creationId xmlns:a16="http://schemas.microsoft.com/office/drawing/2014/main" id="{708ACA50-C6F1-C520-0EEE-3559FC301964}"/>
            </a:ext>
          </a:extLst>
        </xdr:cNvPr>
        <xdr:cNvGrpSpPr/>
      </xdr:nvGrpSpPr>
      <xdr:grpSpPr>
        <a:xfrm>
          <a:off x="440267" y="1640840"/>
          <a:ext cx="10635773" cy="1359093"/>
          <a:chOff x="440267" y="1285240"/>
          <a:chExt cx="10635773" cy="1359093"/>
        </a:xfrm>
      </xdr:grpSpPr>
      <xdr:grpSp>
        <xdr:nvGrpSpPr>
          <xdr:cNvPr id="21" name="Grupo 20">
            <a:extLst>
              <a:ext uri="{FF2B5EF4-FFF2-40B4-BE49-F238E27FC236}">
                <a16:creationId xmlns:a16="http://schemas.microsoft.com/office/drawing/2014/main" id="{366973D1-FBB8-8EB1-EBBB-6704D909A341}"/>
              </a:ext>
            </a:extLst>
          </xdr:cNvPr>
          <xdr:cNvGrpSpPr/>
        </xdr:nvGrpSpPr>
        <xdr:grpSpPr>
          <a:xfrm>
            <a:off x="440267" y="1285240"/>
            <a:ext cx="1933733" cy="1359093"/>
            <a:chOff x="473287" y="1285240"/>
            <a:chExt cx="1933733" cy="1359093"/>
          </a:xfrm>
        </xdr:grpSpPr>
        <xdr:sp macro="" textlink="actvaMes">
          <xdr:nvSpPr>
            <xdr:cNvPr id="4" name="Rectángulo: esquinas redondeadas 3">
              <a:extLst>
                <a:ext uri="{FF2B5EF4-FFF2-40B4-BE49-F238E27FC236}">
                  <a16:creationId xmlns:a16="http://schemas.microsoft.com/office/drawing/2014/main" id="{7539A014-04FC-EA19-A356-0232ABFBBC7C}"/>
                </a:ext>
              </a:extLst>
            </xdr:cNvPr>
            <xdr:cNvSpPr>
              <a:spLocks noChangeAspect="1"/>
            </xdr:cNvSpPr>
          </xdr:nvSpPr>
          <xdr:spPr>
            <a:xfrm>
              <a:off x="473287" y="1285240"/>
              <a:ext cx="1933733" cy="1359093"/>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fld id="{62A59BA5-9BAE-4AE5-B96C-E3608CC24D55}" type="TxLink">
                <a:rPr lang="en-US" sz="1800" b="0" i="0" u="none" strike="noStrike">
                  <a:solidFill>
                    <a:srgbClr val="000000"/>
                  </a:solidFill>
                  <a:latin typeface="Aptos Narrow"/>
                </a:rPr>
                <a:pPr algn="ctr"/>
                <a:t> 20,33 € </a:t>
              </a:fld>
              <a:endParaRPr lang="es-ES" sz="3600">
                <a:solidFill>
                  <a:schemeClr val="bg1"/>
                </a:solidFill>
              </a:endParaRPr>
            </a:p>
          </xdr:txBody>
        </xdr:sp>
        <xdr:sp macro="" textlink="">
          <xdr:nvSpPr>
            <xdr:cNvPr id="5" name="Rectángulo 4">
              <a:extLst>
                <a:ext uri="{FF2B5EF4-FFF2-40B4-BE49-F238E27FC236}">
                  <a16:creationId xmlns:a16="http://schemas.microsoft.com/office/drawing/2014/main" id="{7047902D-89FC-FED7-A141-CBB701E7032E}"/>
                </a:ext>
              </a:extLst>
            </xdr:cNvPr>
            <xdr:cNvSpPr/>
          </xdr:nvSpPr>
          <xdr:spPr>
            <a:xfrm>
              <a:off x="746760" y="1302173"/>
              <a:ext cx="1398693" cy="27770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400">
                  <a:solidFill>
                    <a:schemeClr val="tx1">
                      <a:lumMod val="75000"/>
                      <a:lumOff val="25000"/>
                    </a:schemeClr>
                  </a:solidFill>
                </a:rPr>
                <a:t>Gasto mensual</a:t>
              </a:r>
            </a:p>
          </xdr:txBody>
        </xdr:sp>
      </xdr:grpSp>
      <xdr:grpSp>
        <xdr:nvGrpSpPr>
          <xdr:cNvPr id="20" name="Grupo 19">
            <a:extLst>
              <a:ext uri="{FF2B5EF4-FFF2-40B4-BE49-F238E27FC236}">
                <a16:creationId xmlns:a16="http://schemas.microsoft.com/office/drawing/2014/main" id="{6D8EC723-87BB-4639-8B3D-9A4F4A8050F5}"/>
              </a:ext>
            </a:extLst>
          </xdr:cNvPr>
          <xdr:cNvGrpSpPr/>
        </xdr:nvGrpSpPr>
        <xdr:grpSpPr>
          <a:xfrm>
            <a:off x="3352800" y="1285240"/>
            <a:ext cx="1936273" cy="1359093"/>
            <a:chOff x="3352800" y="1285240"/>
            <a:chExt cx="1936273" cy="1359093"/>
          </a:xfrm>
        </xdr:grpSpPr>
        <xdr:sp macro="" textlink="activaAO">
          <xdr:nvSpPr>
            <xdr:cNvPr id="6" name="Rectángulo: esquinas redondeadas 5">
              <a:extLst>
                <a:ext uri="{FF2B5EF4-FFF2-40B4-BE49-F238E27FC236}">
                  <a16:creationId xmlns:a16="http://schemas.microsoft.com/office/drawing/2014/main" id="{898B1A00-EF6A-4A2C-9A4A-8C1503C86007}"/>
                </a:ext>
              </a:extLst>
            </xdr:cNvPr>
            <xdr:cNvSpPr>
              <a:spLocks noChangeAspect="1"/>
            </xdr:cNvSpPr>
          </xdr:nvSpPr>
          <xdr:spPr>
            <a:xfrm>
              <a:off x="3352800" y="1285240"/>
              <a:ext cx="1936273" cy="1359093"/>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fld id="{91ECB62A-0317-4E1F-BB72-88C76CFFD33F}" type="TxLink">
                <a:rPr lang="en-US" sz="1800" b="0" i="0" u="none" strike="noStrike">
                  <a:solidFill>
                    <a:srgbClr val="000000"/>
                  </a:solidFill>
                  <a:latin typeface="Aptos Narrow"/>
                </a:rPr>
                <a:pPr algn="ctr"/>
                <a:t> 244,00 € </a:t>
              </a:fld>
              <a:endParaRPr lang="es-ES" sz="1800">
                <a:solidFill>
                  <a:schemeClr val="bg1"/>
                </a:solidFill>
              </a:endParaRPr>
            </a:p>
          </xdr:txBody>
        </xdr:sp>
        <xdr:sp macro="" textlink="">
          <xdr:nvSpPr>
            <xdr:cNvPr id="19" name="Rectángulo 18">
              <a:extLst>
                <a:ext uri="{FF2B5EF4-FFF2-40B4-BE49-F238E27FC236}">
                  <a16:creationId xmlns:a16="http://schemas.microsoft.com/office/drawing/2014/main" id="{02950FEF-CD0B-4BB7-BA92-3342FD9AE9F7}"/>
                </a:ext>
              </a:extLst>
            </xdr:cNvPr>
            <xdr:cNvSpPr/>
          </xdr:nvSpPr>
          <xdr:spPr>
            <a:xfrm>
              <a:off x="3591560" y="1319106"/>
              <a:ext cx="1398693" cy="27770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400">
                  <a:solidFill>
                    <a:schemeClr val="tx1">
                      <a:lumMod val="75000"/>
                      <a:lumOff val="25000"/>
                    </a:schemeClr>
                  </a:solidFill>
                </a:rPr>
                <a:t>Gasto anual</a:t>
              </a:r>
            </a:p>
          </xdr:txBody>
        </xdr:sp>
      </xdr:grpSp>
      <xdr:grpSp>
        <xdr:nvGrpSpPr>
          <xdr:cNvPr id="23" name="Grupo 22">
            <a:extLst>
              <a:ext uri="{FF2B5EF4-FFF2-40B4-BE49-F238E27FC236}">
                <a16:creationId xmlns:a16="http://schemas.microsoft.com/office/drawing/2014/main" id="{AAB4E3F1-E70E-F535-67C3-BFE2707271DF}"/>
              </a:ext>
            </a:extLst>
          </xdr:cNvPr>
          <xdr:cNvGrpSpPr/>
        </xdr:nvGrpSpPr>
        <xdr:grpSpPr>
          <a:xfrm>
            <a:off x="6235700" y="1285240"/>
            <a:ext cx="1933733" cy="1359093"/>
            <a:chOff x="6235700" y="1285240"/>
            <a:chExt cx="1933733" cy="1359093"/>
          </a:xfrm>
        </xdr:grpSpPr>
        <xdr:sp macro="" textlink="Tmes">
          <xdr:nvSpPr>
            <xdr:cNvPr id="7" name="Rectángulo: esquinas redondeadas 6">
              <a:extLst>
                <a:ext uri="{FF2B5EF4-FFF2-40B4-BE49-F238E27FC236}">
                  <a16:creationId xmlns:a16="http://schemas.microsoft.com/office/drawing/2014/main" id="{78B8F489-5090-49C2-925D-D4F3D7F3244A}"/>
                </a:ext>
              </a:extLst>
            </xdr:cNvPr>
            <xdr:cNvSpPr>
              <a:spLocks noChangeAspect="1"/>
            </xdr:cNvSpPr>
          </xdr:nvSpPr>
          <xdr:spPr>
            <a:xfrm>
              <a:off x="6235700" y="1285240"/>
              <a:ext cx="1933733" cy="1359093"/>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fld id="{2E2A6599-E21E-48F1-B4B0-E261C66CE60D}" type="TxLink">
                <a:rPr lang="en-US" sz="1800" b="0" i="0" u="none" strike="noStrike">
                  <a:solidFill>
                    <a:srgbClr val="0E2841"/>
                  </a:solidFill>
                  <a:latin typeface="Aptos Narrow"/>
                </a:rPr>
                <a:pPr algn="ctr"/>
                <a:t>1</a:t>
              </a:fld>
              <a:endParaRPr lang="es-ES" sz="1800">
                <a:solidFill>
                  <a:schemeClr val="bg1"/>
                </a:solidFill>
              </a:endParaRPr>
            </a:p>
          </xdr:txBody>
        </xdr:sp>
        <xdr:sp macro="" textlink="">
          <xdr:nvSpPr>
            <xdr:cNvPr id="22" name="Rectángulo 21">
              <a:extLst>
                <a:ext uri="{FF2B5EF4-FFF2-40B4-BE49-F238E27FC236}">
                  <a16:creationId xmlns:a16="http://schemas.microsoft.com/office/drawing/2014/main" id="{B7C04841-2878-46C6-9E4F-ECD176D998A7}"/>
                </a:ext>
              </a:extLst>
            </xdr:cNvPr>
            <xdr:cNvSpPr/>
          </xdr:nvSpPr>
          <xdr:spPr>
            <a:xfrm>
              <a:off x="6358466" y="1327574"/>
              <a:ext cx="1710267" cy="27770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400">
                  <a:solidFill>
                    <a:schemeClr val="tx1">
                      <a:lumMod val="75000"/>
                      <a:lumOff val="25000"/>
                    </a:schemeClr>
                  </a:solidFill>
                </a:rPr>
                <a:t>Págos próx.</a:t>
              </a:r>
              <a:r>
                <a:rPr lang="es-ES" sz="1400" baseline="0">
                  <a:solidFill>
                    <a:schemeClr val="tx1">
                      <a:lumMod val="75000"/>
                      <a:lumOff val="25000"/>
                    </a:schemeClr>
                  </a:solidFill>
                </a:rPr>
                <a:t> 30 días</a:t>
              </a:r>
              <a:endParaRPr lang="es-ES" sz="1400">
                <a:solidFill>
                  <a:schemeClr val="tx1">
                    <a:lumMod val="75000"/>
                    <a:lumOff val="25000"/>
                  </a:schemeClr>
                </a:solidFill>
              </a:endParaRPr>
            </a:p>
          </xdr:txBody>
        </xdr:sp>
      </xdr:grpSp>
      <xdr:grpSp>
        <xdr:nvGrpSpPr>
          <xdr:cNvPr id="25" name="Grupo 24">
            <a:extLst>
              <a:ext uri="{FF2B5EF4-FFF2-40B4-BE49-F238E27FC236}">
                <a16:creationId xmlns:a16="http://schemas.microsoft.com/office/drawing/2014/main" id="{D2770764-F792-580E-C84F-E25D401E4C4A}"/>
              </a:ext>
            </a:extLst>
          </xdr:cNvPr>
          <xdr:cNvGrpSpPr/>
        </xdr:nvGrpSpPr>
        <xdr:grpSpPr>
          <a:xfrm>
            <a:off x="9138920" y="1285240"/>
            <a:ext cx="1937120" cy="1359093"/>
            <a:chOff x="9116060" y="1285240"/>
            <a:chExt cx="1937120" cy="1359093"/>
          </a:xfrm>
        </xdr:grpSpPr>
        <xdr:sp macro="" textlink="Fmes">
          <xdr:nvSpPr>
            <xdr:cNvPr id="8" name="Rectángulo: esquinas redondeadas 7">
              <a:extLst>
                <a:ext uri="{FF2B5EF4-FFF2-40B4-BE49-F238E27FC236}">
                  <a16:creationId xmlns:a16="http://schemas.microsoft.com/office/drawing/2014/main" id="{93F90F71-F4CC-47C9-A346-A99A700B0DF1}"/>
                </a:ext>
              </a:extLst>
            </xdr:cNvPr>
            <xdr:cNvSpPr>
              <a:spLocks noChangeAspect="1"/>
            </xdr:cNvSpPr>
          </xdr:nvSpPr>
          <xdr:spPr>
            <a:xfrm>
              <a:off x="9116060" y="1285240"/>
              <a:ext cx="1937120" cy="1359093"/>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fld id="{EF652604-2A80-4A5D-A7EB-B3C8C123FF14}" type="TxLink">
                <a:rPr lang="en-US" sz="1800" b="0" i="0" u="none" strike="noStrike">
                  <a:solidFill>
                    <a:srgbClr val="0E2841"/>
                  </a:solidFill>
                  <a:latin typeface="Poppins"/>
                  <a:cs typeface="Poppins"/>
                </a:rPr>
                <a:pPr algn="ctr"/>
                <a:t>18/04/2026</a:t>
              </a:fld>
              <a:endParaRPr lang="es-ES" sz="1800">
                <a:solidFill>
                  <a:schemeClr val="bg1"/>
                </a:solidFill>
              </a:endParaRPr>
            </a:p>
          </xdr:txBody>
        </xdr:sp>
        <xdr:sp macro="" textlink="">
          <xdr:nvSpPr>
            <xdr:cNvPr id="24" name="Rectángulo 23">
              <a:extLst>
                <a:ext uri="{FF2B5EF4-FFF2-40B4-BE49-F238E27FC236}">
                  <a16:creationId xmlns:a16="http://schemas.microsoft.com/office/drawing/2014/main" id="{7B26E086-95EA-48FE-B24D-B005591A51DE}"/>
                </a:ext>
              </a:extLst>
            </xdr:cNvPr>
            <xdr:cNvSpPr/>
          </xdr:nvSpPr>
          <xdr:spPr>
            <a:xfrm>
              <a:off x="9355667" y="1286933"/>
              <a:ext cx="1398693" cy="27770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400">
                  <a:solidFill>
                    <a:schemeClr val="tx1">
                      <a:lumMod val="75000"/>
                      <a:lumOff val="25000"/>
                    </a:schemeClr>
                  </a:solidFill>
                </a:rPr>
                <a:t>Fecha próx. pago</a:t>
              </a:r>
            </a:p>
          </xdr:txBody>
        </xdr:sp>
      </xdr:grpSp>
    </xdr:grpSp>
    <xdr:clientData/>
  </xdr:twoCellAnchor>
  <xdr:twoCellAnchor>
    <xdr:from>
      <xdr:col>0</xdr:col>
      <xdr:colOff>440267</xdr:colOff>
      <xdr:row>37</xdr:row>
      <xdr:rowOff>59266</xdr:rowOff>
    </xdr:from>
    <xdr:to>
      <xdr:col>14</xdr:col>
      <xdr:colOff>357240</xdr:colOff>
      <xdr:row>44</xdr:row>
      <xdr:rowOff>114493</xdr:rowOff>
    </xdr:to>
    <xdr:grpSp>
      <xdr:nvGrpSpPr>
        <xdr:cNvPr id="47" name="Grupo 46">
          <a:extLst>
            <a:ext uri="{FF2B5EF4-FFF2-40B4-BE49-F238E27FC236}">
              <a16:creationId xmlns:a16="http://schemas.microsoft.com/office/drawing/2014/main" id="{93378206-19C5-155B-D3FB-45BE5EB4CD8E}"/>
            </a:ext>
          </a:extLst>
        </xdr:cNvPr>
        <xdr:cNvGrpSpPr/>
      </xdr:nvGrpSpPr>
      <xdr:grpSpPr>
        <a:xfrm>
          <a:off x="440267" y="7865533"/>
          <a:ext cx="10635773" cy="1359093"/>
          <a:chOff x="592667" y="10075333"/>
          <a:chExt cx="10635773" cy="1359093"/>
        </a:xfrm>
      </xdr:grpSpPr>
      <xdr:grpSp>
        <xdr:nvGrpSpPr>
          <xdr:cNvPr id="44" name="Grupo 43">
            <a:extLst>
              <a:ext uri="{FF2B5EF4-FFF2-40B4-BE49-F238E27FC236}">
                <a16:creationId xmlns:a16="http://schemas.microsoft.com/office/drawing/2014/main" id="{51E72B9A-B5A0-3E6D-13E1-8D2D1940B284}"/>
              </a:ext>
            </a:extLst>
          </xdr:cNvPr>
          <xdr:cNvGrpSpPr/>
        </xdr:nvGrpSpPr>
        <xdr:grpSpPr>
          <a:xfrm>
            <a:off x="592667" y="10075333"/>
            <a:ext cx="10635773" cy="1359093"/>
            <a:chOff x="465667" y="9499600"/>
            <a:chExt cx="10635773" cy="1359093"/>
          </a:xfrm>
        </xdr:grpSpPr>
        <xdr:sp macro="" textlink="porcPerd">
          <xdr:nvSpPr>
            <xdr:cNvPr id="34" name="Rectángulo: esquinas redondeadas 33">
              <a:extLst>
                <a:ext uri="{FF2B5EF4-FFF2-40B4-BE49-F238E27FC236}">
                  <a16:creationId xmlns:a16="http://schemas.microsoft.com/office/drawing/2014/main" id="{3572AB58-8DC9-45E7-A261-D252041D9F73}"/>
                </a:ext>
              </a:extLst>
            </xdr:cNvPr>
            <xdr:cNvSpPr>
              <a:spLocks noChangeAspect="1"/>
            </xdr:cNvSpPr>
          </xdr:nvSpPr>
          <xdr:spPr>
            <a:xfrm>
              <a:off x="9167707" y="9499600"/>
              <a:ext cx="1933733" cy="1355707"/>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fld id="{B3D8715E-97FC-499C-B36A-EE55E1D35D9C}" type="TxLink">
                <a:rPr lang="en-US" sz="1800" b="0" i="0" u="none" strike="noStrike">
                  <a:solidFill>
                    <a:srgbClr val="000000"/>
                  </a:solidFill>
                  <a:latin typeface="Aptos Narrow"/>
                </a:rPr>
                <a:pPr algn="ctr"/>
                <a:t>59,02%</a:t>
              </a:fld>
              <a:endParaRPr lang="es-ES" sz="8000">
                <a:solidFill>
                  <a:schemeClr val="bg1"/>
                </a:solidFill>
              </a:endParaRPr>
            </a:p>
          </xdr:txBody>
        </xdr:sp>
        <xdr:grpSp>
          <xdr:nvGrpSpPr>
            <xdr:cNvPr id="35" name="Grupo 34">
              <a:extLst>
                <a:ext uri="{FF2B5EF4-FFF2-40B4-BE49-F238E27FC236}">
                  <a16:creationId xmlns:a16="http://schemas.microsoft.com/office/drawing/2014/main" id="{DEE5D8D1-EA1F-49BE-AA15-202CD5BF50AA}"/>
                </a:ext>
              </a:extLst>
            </xdr:cNvPr>
            <xdr:cNvGrpSpPr/>
          </xdr:nvGrpSpPr>
          <xdr:grpSpPr>
            <a:xfrm>
              <a:off x="465667" y="9499600"/>
              <a:ext cx="1933733" cy="1359093"/>
              <a:chOff x="440267" y="3147907"/>
              <a:chExt cx="1933733" cy="1359093"/>
            </a:xfrm>
          </xdr:grpSpPr>
          <xdr:sp macro="" textlink="TActivas">
            <xdr:nvSpPr>
              <xdr:cNvPr id="36" name="Rectángulo: esquinas redondeadas 35">
                <a:extLst>
                  <a:ext uri="{FF2B5EF4-FFF2-40B4-BE49-F238E27FC236}">
                    <a16:creationId xmlns:a16="http://schemas.microsoft.com/office/drawing/2014/main" id="{20700E17-681D-7766-E873-31A9BF79C8E3}"/>
                  </a:ext>
                </a:extLst>
              </xdr:cNvPr>
              <xdr:cNvSpPr>
                <a:spLocks noChangeAspect="1"/>
              </xdr:cNvSpPr>
            </xdr:nvSpPr>
            <xdr:spPr>
              <a:xfrm>
                <a:off x="440267" y="3147907"/>
                <a:ext cx="1933733" cy="1359093"/>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fld id="{82598B19-43A3-4617-9E8A-11DF74723512}" type="TxLink">
                  <a:rPr lang="en-US" sz="1800" b="0" i="0" u="none" strike="noStrike">
                    <a:solidFill>
                      <a:srgbClr val="000000"/>
                    </a:solidFill>
                    <a:latin typeface="Aptos Narrow"/>
                  </a:rPr>
                  <a:pPr algn="ctr"/>
                  <a:t>2</a:t>
                </a:fld>
                <a:endParaRPr lang="es-ES" sz="8000">
                  <a:solidFill>
                    <a:schemeClr val="bg1"/>
                  </a:solidFill>
                </a:endParaRPr>
              </a:p>
            </xdr:txBody>
          </xdr:sp>
          <xdr:sp macro="" textlink="">
            <xdr:nvSpPr>
              <xdr:cNvPr id="37" name="Rectángulo 36">
                <a:extLst>
                  <a:ext uri="{FF2B5EF4-FFF2-40B4-BE49-F238E27FC236}">
                    <a16:creationId xmlns:a16="http://schemas.microsoft.com/office/drawing/2014/main" id="{094E06C3-AE90-5EC2-C406-894F56BAC665}"/>
                  </a:ext>
                </a:extLst>
              </xdr:cNvPr>
              <xdr:cNvSpPr/>
            </xdr:nvSpPr>
            <xdr:spPr>
              <a:xfrm>
                <a:off x="524087" y="3212252"/>
                <a:ext cx="1753447" cy="27770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400">
                    <a:solidFill>
                      <a:schemeClr val="tx1">
                        <a:lumMod val="75000"/>
                        <a:lumOff val="25000"/>
                      </a:schemeClr>
                    </a:solidFill>
                  </a:rPr>
                  <a:t>Suscripciones</a:t>
                </a:r>
                <a:r>
                  <a:rPr lang="es-ES" sz="1400" baseline="0">
                    <a:solidFill>
                      <a:schemeClr val="tx1">
                        <a:lumMod val="75000"/>
                        <a:lumOff val="25000"/>
                      </a:schemeClr>
                    </a:solidFill>
                  </a:rPr>
                  <a:t> activas</a:t>
                </a:r>
                <a:endParaRPr lang="es-ES" sz="1400">
                  <a:solidFill>
                    <a:schemeClr val="tx1">
                      <a:lumMod val="75000"/>
                      <a:lumOff val="25000"/>
                    </a:schemeClr>
                  </a:solidFill>
                </a:endParaRPr>
              </a:p>
            </xdr:txBody>
          </xdr:sp>
        </xdr:grpSp>
        <xdr:grpSp>
          <xdr:nvGrpSpPr>
            <xdr:cNvPr id="38" name="Grupo 37">
              <a:extLst>
                <a:ext uri="{FF2B5EF4-FFF2-40B4-BE49-F238E27FC236}">
                  <a16:creationId xmlns:a16="http://schemas.microsoft.com/office/drawing/2014/main" id="{6C6F46FA-5915-4840-922A-16529040BE80}"/>
                </a:ext>
              </a:extLst>
            </xdr:cNvPr>
            <xdr:cNvGrpSpPr/>
          </xdr:nvGrpSpPr>
          <xdr:grpSpPr>
            <a:xfrm>
              <a:off x="3365500" y="9499600"/>
              <a:ext cx="1936273" cy="1355707"/>
              <a:chOff x="3355340" y="3239347"/>
              <a:chExt cx="1936273" cy="1355707"/>
            </a:xfrm>
          </xdr:grpSpPr>
          <xdr:sp macro="" textlink="NoUsadas">
            <xdr:nvSpPr>
              <xdr:cNvPr id="39" name="Rectángulo: esquinas redondeadas 38">
                <a:extLst>
                  <a:ext uri="{FF2B5EF4-FFF2-40B4-BE49-F238E27FC236}">
                    <a16:creationId xmlns:a16="http://schemas.microsoft.com/office/drawing/2014/main" id="{D81D97CF-01AA-FA6A-5F40-D9241A038194}"/>
                  </a:ext>
                </a:extLst>
              </xdr:cNvPr>
              <xdr:cNvSpPr>
                <a:spLocks noChangeAspect="1"/>
              </xdr:cNvSpPr>
            </xdr:nvSpPr>
            <xdr:spPr>
              <a:xfrm>
                <a:off x="3355340" y="3239347"/>
                <a:ext cx="1936273" cy="1355707"/>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fld id="{4FECF57D-C808-405B-B5EE-894A9BDB7082}" type="TxLink">
                  <a:rPr lang="en-US" sz="1800" b="0" i="0" u="none" strike="noStrike">
                    <a:solidFill>
                      <a:srgbClr val="000000"/>
                    </a:solidFill>
                    <a:latin typeface="Aptos Narrow"/>
                  </a:rPr>
                  <a:pPr algn="ctr"/>
                  <a:t>1</a:t>
                </a:fld>
                <a:endParaRPr lang="es-ES" sz="13800">
                  <a:solidFill>
                    <a:schemeClr val="bg1"/>
                  </a:solidFill>
                </a:endParaRPr>
              </a:p>
            </xdr:txBody>
          </xdr:sp>
          <xdr:sp macro="" textlink="">
            <xdr:nvSpPr>
              <xdr:cNvPr id="40" name="Rectángulo 39">
                <a:extLst>
                  <a:ext uri="{FF2B5EF4-FFF2-40B4-BE49-F238E27FC236}">
                    <a16:creationId xmlns:a16="http://schemas.microsoft.com/office/drawing/2014/main" id="{76482161-8829-B583-C306-2AAC8D7FE4C7}"/>
                  </a:ext>
                </a:extLst>
              </xdr:cNvPr>
              <xdr:cNvSpPr/>
            </xdr:nvSpPr>
            <xdr:spPr>
              <a:xfrm>
                <a:off x="3386667" y="3242733"/>
                <a:ext cx="1820333" cy="27770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400">
                    <a:solidFill>
                      <a:schemeClr val="tx1">
                        <a:lumMod val="75000"/>
                        <a:lumOff val="25000"/>
                      </a:schemeClr>
                    </a:solidFill>
                  </a:rPr>
                  <a:t>Suscripciones sin uso</a:t>
                </a:r>
              </a:p>
            </xdr:txBody>
          </xdr:sp>
        </xdr:grpSp>
        <xdr:grpSp>
          <xdr:nvGrpSpPr>
            <xdr:cNvPr id="41" name="Grupo 40">
              <a:extLst>
                <a:ext uri="{FF2B5EF4-FFF2-40B4-BE49-F238E27FC236}">
                  <a16:creationId xmlns:a16="http://schemas.microsoft.com/office/drawing/2014/main" id="{B5D6EDF6-D38F-4B95-9AF9-07232D13B623}"/>
                </a:ext>
              </a:extLst>
            </xdr:cNvPr>
            <xdr:cNvGrpSpPr/>
          </xdr:nvGrpSpPr>
          <xdr:grpSpPr>
            <a:xfrm>
              <a:off x="6267873" y="9499600"/>
              <a:ext cx="1933733" cy="1359093"/>
              <a:chOff x="6233160" y="3140287"/>
              <a:chExt cx="1933733" cy="1359093"/>
            </a:xfrm>
          </xdr:grpSpPr>
          <xdr:sp macro="" textlink="perdidoMes">
            <xdr:nvSpPr>
              <xdr:cNvPr id="42" name="Rectángulo: esquinas redondeadas 41">
                <a:extLst>
                  <a:ext uri="{FF2B5EF4-FFF2-40B4-BE49-F238E27FC236}">
                    <a16:creationId xmlns:a16="http://schemas.microsoft.com/office/drawing/2014/main" id="{26A8672A-B01A-D4A3-5A60-811E01F4F023}"/>
                  </a:ext>
                </a:extLst>
              </xdr:cNvPr>
              <xdr:cNvSpPr>
                <a:spLocks noChangeAspect="1"/>
              </xdr:cNvSpPr>
            </xdr:nvSpPr>
            <xdr:spPr>
              <a:xfrm>
                <a:off x="6233160" y="3140287"/>
                <a:ext cx="1933733" cy="1359093"/>
              </a:xfrm>
              <a:prstGeom prst="roundRect">
                <a:avLst/>
              </a:prstGeom>
              <a:solidFill>
                <a:srgbClr val="F4F6F8"/>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fld id="{27FCEAC8-2F8E-45C9-A8E3-BBC29A8FD1A2}" type="TxLink">
                  <a:rPr lang="en-US" sz="1800" b="0" i="0" u="none" strike="noStrike">
                    <a:solidFill>
                      <a:srgbClr val="000000"/>
                    </a:solidFill>
                    <a:latin typeface="Aptos Narrow"/>
                  </a:rPr>
                  <a:pPr algn="ctr"/>
                  <a:t> 12,00 € </a:t>
                </a:fld>
                <a:endParaRPr lang="es-ES" sz="13800">
                  <a:solidFill>
                    <a:schemeClr val="bg1"/>
                  </a:solidFill>
                </a:endParaRPr>
              </a:p>
            </xdr:txBody>
          </xdr:sp>
          <xdr:sp macro="" textlink="">
            <xdr:nvSpPr>
              <xdr:cNvPr id="43" name="Rectángulo 42">
                <a:extLst>
                  <a:ext uri="{FF2B5EF4-FFF2-40B4-BE49-F238E27FC236}">
                    <a16:creationId xmlns:a16="http://schemas.microsoft.com/office/drawing/2014/main" id="{32A7FCF8-2773-9F2C-EDEA-86605ACFC0C6}"/>
                  </a:ext>
                </a:extLst>
              </xdr:cNvPr>
              <xdr:cNvSpPr/>
            </xdr:nvSpPr>
            <xdr:spPr>
              <a:xfrm>
                <a:off x="6299200" y="3158066"/>
                <a:ext cx="1820333" cy="71120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400">
                    <a:solidFill>
                      <a:schemeClr val="tx1">
                        <a:lumMod val="75000"/>
                        <a:lumOff val="25000"/>
                      </a:schemeClr>
                    </a:solidFill>
                  </a:rPr>
                  <a:t>Gasto</a:t>
                </a:r>
                <a:r>
                  <a:rPr lang="es-ES" sz="1400" baseline="0">
                    <a:solidFill>
                      <a:schemeClr val="tx1">
                        <a:lumMod val="75000"/>
                        <a:lumOff val="25000"/>
                      </a:schemeClr>
                    </a:solidFill>
                  </a:rPr>
                  <a:t> innecesario mensual</a:t>
                </a:r>
                <a:endParaRPr lang="es-ES" sz="1400">
                  <a:solidFill>
                    <a:schemeClr val="tx1">
                      <a:lumMod val="75000"/>
                      <a:lumOff val="25000"/>
                    </a:schemeClr>
                  </a:solidFill>
                </a:endParaRPr>
              </a:p>
            </xdr:txBody>
          </xdr:sp>
        </xdr:grpSp>
      </xdr:grpSp>
      <xdr:sp macro="" textlink="">
        <xdr:nvSpPr>
          <xdr:cNvPr id="33" name="Rectángulo 32">
            <a:extLst>
              <a:ext uri="{FF2B5EF4-FFF2-40B4-BE49-F238E27FC236}">
                <a16:creationId xmlns:a16="http://schemas.microsoft.com/office/drawing/2014/main" id="{0CB53F37-8C09-463B-B520-C90871F6A713}"/>
              </a:ext>
            </a:extLst>
          </xdr:cNvPr>
          <xdr:cNvSpPr/>
        </xdr:nvSpPr>
        <xdr:spPr>
          <a:xfrm>
            <a:off x="9347200" y="10075333"/>
            <a:ext cx="1820333" cy="27770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400">
                <a:solidFill>
                  <a:schemeClr val="tx1">
                    <a:lumMod val="75000"/>
                    <a:lumOff val="25000"/>
                  </a:schemeClr>
                </a:solidFill>
              </a:rPr>
              <a:t>%</a:t>
            </a:r>
            <a:r>
              <a:rPr lang="es-ES" sz="1400" baseline="0">
                <a:solidFill>
                  <a:schemeClr val="tx1">
                    <a:lumMod val="75000"/>
                    <a:lumOff val="25000"/>
                  </a:schemeClr>
                </a:solidFill>
              </a:rPr>
              <a:t> ahorro anual</a:t>
            </a:r>
            <a:endParaRPr lang="es-ES" sz="1400">
              <a:solidFill>
                <a:schemeClr val="tx1">
                  <a:lumMod val="75000"/>
                  <a:lumOff val="25000"/>
                </a:schemeClr>
              </a:solidFill>
            </a:endParaRPr>
          </a:p>
        </xdr:txBody>
      </xdr:sp>
    </xdr:grpSp>
    <xdr:clientData/>
  </xdr:twoCellAnchor>
  <xdr:twoCellAnchor editAs="oneCell">
    <xdr:from>
      <xdr:col>11</xdr:col>
      <xdr:colOff>414867</xdr:colOff>
      <xdr:row>0</xdr:row>
      <xdr:rowOff>59267</xdr:rowOff>
    </xdr:from>
    <xdr:to>
      <xdr:col>14</xdr:col>
      <xdr:colOff>785707</xdr:colOff>
      <xdr:row>0</xdr:row>
      <xdr:rowOff>524087</xdr:rowOff>
    </xdr:to>
    <xdr:pic>
      <xdr:nvPicPr>
        <xdr:cNvPr id="51" name="Imagen 50">
          <a:hlinkClick xmlns:r="http://schemas.openxmlformats.org/officeDocument/2006/relationships" r:id="rId3"/>
          <a:extLst>
            <a:ext uri="{FF2B5EF4-FFF2-40B4-BE49-F238E27FC236}">
              <a16:creationId xmlns:a16="http://schemas.microsoft.com/office/drawing/2014/main" id="{A0A07C8E-D0A7-4695-8765-CBAB928EC85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746067" y="59267"/>
          <a:ext cx="2758440" cy="46482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0</xdr:colOff>
      <xdr:row>0</xdr:row>
      <xdr:rowOff>0</xdr:rowOff>
    </xdr:from>
    <xdr:to>
      <xdr:col>16</xdr:col>
      <xdr:colOff>335280</xdr:colOff>
      <xdr:row>0</xdr:row>
      <xdr:rowOff>408323</xdr:rowOff>
    </xdr:to>
    <xdr:pic>
      <xdr:nvPicPr>
        <xdr:cNvPr id="4" name="Imagen 3">
          <a:hlinkClick xmlns:r="http://schemas.openxmlformats.org/officeDocument/2006/relationships" r:id="rId1"/>
          <a:extLst>
            <a:ext uri="{FF2B5EF4-FFF2-40B4-BE49-F238E27FC236}">
              <a16:creationId xmlns:a16="http://schemas.microsoft.com/office/drawing/2014/main" id="{7140EC58-9B78-485E-9A2E-2568873083C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069580" y="0"/>
          <a:ext cx="2423160" cy="4083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1318260</xdr:colOff>
      <xdr:row>0</xdr:row>
      <xdr:rowOff>99060</xdr:rowOff>
    </xdr:from>
    <xdr:to>
      <xdr:col>5</xdr:col>
      <xdr:colOff>2171700</xdr:colOff>
      <xdr:row>1</xdr:row>
      <xdr:rowOff>335280</xdr:rowOff>
    </xdr:to>
    <xdr:pic>
      <xdr:nvPicPr>
        <xdr:cNvPr id="2" name="Imagen 1">
          <a:hlinkClick xmlns:r="http://schemas.openxmlformats.org/officeDocument/2006/relationships" r:id="rId1"/>
          <a:extLst>
            <a:ext uri="{FF2B5EF4-FFF2-40B4-BE49-F238E27FC236}">
              <a16:creationId xmlns:a16="http://schemas.microsoft.com/office/drawing/2014/main" id="{BB64C852-94B3-4F22-AAD9-D882DF09A6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42860" y="99060"/>
          <a:ext cx="2758440" cy="464820"/>
        </a:xfrm>
        <a:prstGeom prst="rect">
          <a:avLst/>
        </a:prstGeom>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Frecuencia_pagos" xr10:uid="{DF18F50B-DA16-41EA-AA06-F177C78D2858}" sourceName="Frecuencia">
  <extLst>
    <x:ext xmlns:x15="http://schemas.microsoft.com/office/spreadsheetml/2010/11/main" uri="{2F2917AC-EB37-4324-AD4E-5DD8C200BD13}">
      <x15:tableSlicerCache tableId="4" column="5"/>
    </x:ex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Uso" xr10:uid="{298B2B9A-6DC3-4EE4-B54A-55B6AC599046}" sourceName="Uso">
  <extLst>
    <x:ext xmlns:x15="http://schemas.microsoft.com/office/spreadsheetml/2010/11/main" uri="{2F2917AC-EB37-4324-AD4E-5DD8C200BD13}">
      <x15:tableSlicerCache tableId="4" column="13"/>
    </x:ex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Estado" xr10:uid="{59988905-A72C-4BCF-8A23-756E89BB87C5}" sourceName="Estado">
  <extLst>
    <x:ext xmlns:x15="http://schemas.microsoft.com/office/spreadsheetml/2010/11/main" uri="{2F2917AC-EB37-4324-AD4E-5DD8C200BD13}">
      <x15:tableSlicerCache tableId="4" column="9"/>
    </x:ext>
    <x:ext xmlns:x15="http://schemas.microsoft.com/office/spreadsheetml/2010/11/main" uri="{470722E0-AACD-4C17-9CDC-17EF765DBC7E}">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Prox." xr10:uid="{3D94F5FD-4224-4630-970C-899AF8C485C3}" sourceName="Prox.">
  <extLst>
    <x:ext xmlns:x15="http://schemas.microsoft.com/office/spreadsheetml/2010/11/main" uri="{2F2917AC-EB37-4324-AD4E-5DD8C200BD13}">
      <x15:tableSlicerCache tableId="4" column="7"/>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Frecuencia pagos" xr10:uid="{46EC326A-44B2-4F15-B04C-67A670ABA77E}" cache="SegmentaciónDeDatos_Frecuencia_pagos" caption="Frecuencia pagos de la suscripción" columnCount="6" style="SlicerStyleOther2" rowHeight="247650"/>
  <slicer name="Uso" xr10:uid="{CB946625-89FA-441A-9BED-877DEAA5FC86}" cache="SegmentaciónDeDatos_Uso" caption="Uso de la suscripción" columnCount="5" style="SlicerStyleOther2" rowHeight="247650"/>
  <slicer name="Estado" xr10:uid="{C043AA1A-5B1D-4CFC-8F71-E9B3B15F5CC9}" cache="SegmentaciónDeDatos_Estado" caption="Estado de la suscripción" columnCount="4" style="SlicerStyleOther2" rowHeight="247650"/>
  <slicer name="Prox." xr10:uid="{8C99EFFE-0AB9-4470-972C-29A052F11E57}" cache="SegmentaciónDeDatos_Prox." caption="Pagos 1 mes" columnCount="2" style="SlicerStyleOther2" rowHeight="2476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05C2E4B-C2BB-4365-99A5-1C212B50F908}" name="Tabla4" displayName="Tabla4" ref="A8:P12" headerRowDxfId="34" dataDxfId="33">
  <autoFilter ref="A8:P12" xr:uid="{405C2E4B-C2BB-4365-99A5-1C212B50F908}"/>
  <tableColumns count="16">
    <tableColumn id="22" xr3:uid="{C91AFC61-5A5C-42BE-AC0B-BBF436E741F1}" name="●" totalsRowLabel="Total" dataDxfId="32" totalsRowDxfId="31">
      <calculatedColumnFormula>IFERROR(IF(Tabla4[[#This Row],[Próximo pago]]-TODAY()&lt;8,1,IF(Tabla4[[#This Row],[Próximo pago]]-TODAY()&lt;16,0,-1)),-2)</calculatedColumnFormula>
    </tableColumn>
    <tableColumn id="1" xr3:uid="{04E50AE5-1561-418D-9CE5-74BCCE5159DE}" name="ID" dataDxfId="30" totalsRowDxfId="29">
      <calculatedColumnFormula>IFERROR(B8+1,1)</calculatedColumnFormula>
    </tableColumn>
    <tableColumn id="2" xr3:uid="{1A1FA40D-F1E2-4390-949F-6E100254FC1D}" name="Servicio" dataDxfId="28" totalsRowDxfId="27"/>
    <tableColumn id="3" xr3:uid="{751D16CA-6916-4925-B880-713080257BA5}" name="Categoría" dataDxfId="26" totalsRowDxfId="25"/>
    <tableColumn id="14" xr3:uid="{818F58FB-84A2-41EB-98FE-952E9135F626}" name="Responsable" dataDxfId="24" totalsRowDxfId="23"/>
    <tableColumn id="4" xr3:uid="{47E89018-86DC-4FC5-B992-4453484E3A53}" name="Precio" dataDxfId="22" totalsRowDxfId="21" dataCellStyle="Moneda"/>
    <tableColumn id="5" xr3:uid="{CE09406C-78B9-469E-A6D5-B42F06FE6BF0}" name="Frecuencia" dataDxfId="20" totalsRowDxfId="19"/>
    <tableColumn id="6" xr3:uid="{B37E293B-4104-48AE-8121-8BCE7519997F}" name="F. primer pago" dataDxfId="18" totalsRowDxfId="17"/>
    <tableColumn id="19" xr3:uid="{E4D39CEC-1418-430B-954E-8D7CFC460F0C}" name="Próximo pago" dataDxfId="16" totalsRowDxfId="15">
      <calculatedColumnFormula>IFERROR(IF(OR(Tabla4[[#This Row],[Estado]]="Cancelada",Tabla4[[#This Row],[Estado]]="Inactiva",Tabla4[[#This Row],[F. primer pago]]="",Tabla4[[#This Row],[Frecuencia]]=""),"",IF(TODAY()&lt;=Tabla4[[#This Row],[F. primer pago]],Tabla4[[#This Row],[F. primer pago]],EDATE(Tabla4[[#This Row],[F. primer pago]],(QUOTIENT(DATEDIF(Tabla4[[#This Row],[F. primer pago]],TODAY(),"m"),VLOOKUP(Tabla4[[#This Row],[Frecuencia]],Tabla3[],2,0))+1)*VLOOKUP(Tabla4[[#This Row],[Frecuencia]],Tabla3[],2,0)))),"")</calculatedColumnFormula>
    </tableColumn>
    <tableColumn id="7" xr3:uid="{E050D6E5-9E5E-4310-A87F-94EBEDC013F6}" name="Prox." dataDxfId="14" totalsRowDxfId="13">
      <calculatedColumnFormula>IF(AND(Tabla4[[#This Row],[Próximo pago]]&gt;=TODAY(),Tabla4[[#This Row],[Próximo pago]]&lt;=TODAY()+30),"Sí","No")</calculatedColumnFormula>
    </tableColumn>
    <tableColumn id="20" xr3:uid="{5B0190C0-C8E6-4B49-8565-06934D1EEB36}" name="Gasto mensual" totalsRowFunction="sum" dataDxfId="12" totalsRowDxfId="11" dataCellStyle="Moneda">
      <calculatedColumnFormula>IFERROR(Tabla4[[#This Row],[Precio]]/VLOOKUP(Tabla4[[#This Row],[Frecuencia]],Tabla3[],2,0),"")</calculatedColumnFormula>
    </tableColumn>
    <tableColumn id="21" xr3:uid="{8DB3D84F-8509-45CA-9034-D135566F161C}" name="Gasto anual" totalsRowFunction="sum" dataDxfId="10" totalsRowDxfId="9" dataCellStyle="Moneda">
      <calculatedColumnFormula>IFERROR(Tabla4[[#This Row],[Precio]]*12/VLOOKUP(Tabla4[[#This Row],[Frecuencia]],Tabla3[],2,0),"")</calculatedColumnFormula>
    </tableColumn>
    <tableColumn id="8" xr3:uid="{ADA1094B-3B0E-40B5-94CE-6AAE4DAC3907}" name="Método pago" dataDxfId="8" totalsRowDxfId="7"/>
    <tableColumn id="9" xr3:uid="{0E792218-BED5-4E80-AA39-EB99BC13534D}" name="Estado" dataDxfId="6" totalsRowDxfId="5"/>
    <tableColumn id="13" xr3:uid="{D4327525-5929-4D43-99BA-0FAD0821B843}" name="Uso" dataDxfId="4" totalsRowDxfId="3"/>
    <tableColumn id="11" xr3:uid="{493AFDFE-71E9-42C0-B456-E51CD6A57E32}" name="Notas" totalsRowFunction="count" dataDxfId="2" totalsRowDxfId="1"/>
  </tableColumns>
  <tableStyleInfo name="Estilo de tabla 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D60B89D-E027-4157-A759-A5B41A9544C6}" name="Tabla2" displayName="Tabla2" ref="B3:C10" totalsRowShown="0">
  <autoFilter ref="B3:C10" xr:uid="{1D60B89D-E027-4157-A759-A5B41A9544C6}"/>
  <tableColumns count="2">
    <tableColumn id="1" xr3:uid="{641FB41D-F869-4CD1-BA5F-067F0CA2C44C}" name="Categoría"/>
    <tableColumn id="2" xr3:uid="{E0666EB4-31DA-4A50-A176-C1C992174397}" name="TotalesCat" dataCellStyle="Moneda">
      <calculatedColumnFormula>SUMIF(Tabla4[Categoría],Tabla2[[#This Row],[Categoría]],Tabla4[Gasto mensual])</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9C9D2C6-041D-4B12-B67C-6727A29C3D95}" name="Tabla3" displayName="Tabla3" ref="E3:F8" totalsRowShown="0">
  <autoFilter ref="E3:F8" xr:uid="{C9C9D2C6-041D-4B12-B67C-6727A29C3D95}"/>
  <tableColumns count="2">
    <tableColumn id="1" xr3:uid="{2A8F2E4C-87B4-4789-A9DE-7D2DD6FD907C}" name="Frecuencia"/>
    <tableColumn id="2" xr3:uid="{6D0C6EA7-A5FD-485B-8CC3-E4DAFF655A73}" name="mese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ADA078F-E5A6-4737-99F5-4D0C97ED2993}" name="Tabla5" displayName="Tabla5" ref="H3:H6" totalsRowShown="0">
  <autoFilter ref="H3:H6" xr:uid="{8ADA078F-E5A6-4737-99F5-4D0C97ED2993}"/>
  <tableColumns count="1">
    <tableColumn id="1" xr3:uid="{8C3D4522-3259-4967-9971-049848A67DBD}" name="Pagos"/>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2019A8B-634E-4D22-9475-27E3E95C7BEE}" name="Tabla6" displayName="Tabla6" ref="J3:K6" totalsRowShown="0">
  <autoFilter ref="J3:K6" xr:uid="{C2019A8B-634E-4D22-9475-27E3E95C7BEE}"/>
  <tableColumns count="2">
    <tableColumn id="1" xr3:uid="{99C43496-C0D4-425A-9D38-44E452D00BB6}" name="Estados"/>
    <tableColumn id="2" xr3:uid="{AD8686E4-4819-4316-BE57-4A4A9F75121D}" name="T. Estado" dataCellStyle="Moneda">
      <calculatedColumnFormula>SUMIF(Tabla4[Estado],Tabla6[[#This Row],[Estados]],Tabla4[Gasto mensual])</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43B67E6-AEF6-4F4A-B587-10B5856614A9}" name="Tabla7" displayName="Tabla7" ref="M3:N7" totalsRowShown="0">
  <autoFilter ref="M3:N7" xr:uid="{043B67E6-AEF6-4F4A-B587-10B5856614A9}"/>
  <tableColumns count="2">
    <tableColumn id="1" xr3:uid="{D70942CA-1C2F-4B05-B155-1A6D866661C6}" name="Responsables"/>
    <tableColumn id="2" xr3:uid="{80630279-4DE3-4097-8105-A21CB6299412}" name="T.Responsable" dataCellStyle="Moneda">
      <calculatedColumnFormula>SUMIF(Tabla4[Responsable],Tabla7[[#This Row],[Responsables]],Tabla4[Gasto mensual])</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B00A01C-9D2C-418C-8ECA-9A76E30C4372}" name="Tabla1" displayName="Tabla1" ref="P3:Q7" totalsRowShown="0">
  <autoFilter ref="P3:Q7" xr:uid="{5B00A01C-9D2C-418C-8ECA-9A76E30C4372}"/>
  <tableColumns count="2">
    <tableColumn id="1" xr3:uid="{1265A9F4-B28E-43EC-8AD8-812CD453DDA1}" name="Usos"/>
    <tableColumn id="2" xr3:uid="{9FD7EB84-F583-4FC6-B60E-A36B2CE042E6}" name="T.Uso" dataCellStyle="Moneda">
      <calculatedColumnFormula>SUMIF(Tabla4[Uso],Tabla1[[#This Row],[Usos]],Tabla4[Gasto mensual])</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drawing" Target="../drawings/drawing4.xml"/><Relationship Id="rId6" Type="http://schemas.openxmlformats.org/officeDocument/2006/relationships/table" Target="../tables/table6.xml"/><Relationship Id="rId5" Type="http://schemas.openxmlformats.org/officeDocument/2006/relationships/table" Target="../tables/table5.xml"/><Relationship Id="rId4"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F7FC8-4B22-4BE7-8004-5B4FDDDC16DA}">
  <dimension ref="A1:D82"/>
  <sheetViews>
    <sheetView showGridLines="0" showRowColHeaders="0" tabSelected="1" workbookViewId="0"/>
  </sheetViews>
  <sheetFormatPr baseColWidth="10" defaultColWidth="0" defaultRowHeight="14.4" zeroHeight="1" x14ac:dyDescent="0.3"/>
  <cols>
    <col min="1" max="1" width="5.88671875" customWidth="1"/>
    <col min="2" max="2" width="5.33203125" customWidth="1"/>
    <col min="3" max="3" width="176" customWidth="1"/>
    <col min="4" max="4" width="8.21875" customWidth="1"/>
    <col min="5" max="16384" width="11.5546875" hidden="1"/>
  </cols>
  <sheetData>
    <row r="1" spans="2:3" ht="48" customHeight="1" x14ac:dyDescent="0.3"/>
    <row r="2" spans="2:3" x14ac:dyDescent="0.3"/>
    <row r="3" spans="2:3" x14ac:dyDescent="0.3"/>
    <row r="4" spans="2:3" ht="18" x14ac:dyDescent="0.35">
      <c r="B4" s="62" t="s">
        <v>170</v>
      </c>
      <c r="C4" s="63"/>
    </row>
    <row r="5" spans="2:3" ht="18" x14ac:dyDescent="0.35">
      <c r="B5" s="64"/>
      <c r="C5" s="65" t="s">
        <v>129</v>
      </c>
    </row>
    <row r="6" spans="2:3" ht="18" x14ac:dyDescent="0.35">
      <c r="B6" s="64"/>
      <c r="C6" s="65" t="s">
        <v>135</v>
      </c>
    </row>
    <row r="7" spans="2:3" ht="18" x14ac:dyDescent="0.35">
      <c r="B7" s="64"/>
      <c r="C7" s="65" t="s">
        <v>130</v>
      </c>
    </row>
    <row r="8" spans="2:3" ht="18" x14ac:dyDescent="0.35">
      <c r="B8" s="64"/>
      <c r="C8" s="65" t="s">
        <v>165</v>
      </c>
    </row>
    <row r="9" spans="2:3" ht="18" x14ac:dyDescent="0.35">
      <c r="B9" s="64"/>
      <c r="C9" s="65" t="s">
        <v>131</v>
      </c>
    </row>
    <row r="10" spans="2:3" x14ac:dyDescent="0.3"/>
    <row r="11" spans="2:3" ht="18" x14ac:dyDescent="0.35">
      <c r="B11" s="66" t="s">
        <v>129</v>
      </c>
      <c r="C11" s="67"/>
    </row>
    <row r="12" spans="2:3" ht="18" x14ac:dyDescent="0.35">
      <c r="C12" s="68" t="s">
        <v>132</v>
      </c>
    </row>
    <row r="13" spans="2:3" ht="54" x14ac:dyDescent="0.35">
      <c r="C13" s="68" t="s">
        <v>133</v>
      </c>
    </row>
    <row r="14" spans="2:3" ht="18" x14ac:dyDescent="0.35">
      <c r="C14" s="68" t="s">
        <v>134</v>
      </c>
    </row>
    <row r="15" spans="2:3" x14ac:dyDescent="0.3"/>
    <row r="16" spans="2:3" ht="18" x14ac:dyDescent="0.35">
      <c r="B16" s="66" t="s">
        <v>135</v>
      </c>
      <c r="C16" s="67"/>
    </row>
    <row r="17" spans="3:3" ht="18" x14ac:dyDescent="0.35">
      <c r="C17" s="68" t="s">
        <v>136</v>
      </c>
    </row>
    <row r="18" spans="3:3" ht="36" x14ac:dyDescent="0.35">
      <c r="C18" s="68" t="s">
        <v>137</v>
      </c>
    </row>
    <row r="19" spans="3:3" ht="18" x14ac:dyDescent="0.35">
      <c r="C19" s="68" t="s">
        <v>138</v>
      </c>
    </row>
    <row r="20" spans="3:3" ht="88.2" customHeight="1" x14ac:dyDescent="0.3"/>
    <row r="21" spans="3:3" ht="54" x14ac:dyDescent="0.35">
      <c r="C21" s="68" t="s">
        <v>147</v>
      </c>
    </row>
    <row r="22" spans="3:3" ht="18" x14ac:dyDescent="0.35">
      <c r="C22" s="68" t="s">
        <v>139</v>
      </c>
    </row>
    <row r="23" spans="3:3" ht="18" x14ac:dyDescent="0.35">
      <c r="C23" s="68" t="s">
        <v>140</v>
      </c>
    </row>
    <row r="24" spans="3:3" ht="36" x14ac:dyDescent="0.35">
      <c r="C24" s="68" t="s">
        <v>141</v>
      </c>
    </row>
    <row r="25" spans="3:3" ht="36" x14ac:dyDescent="0.35">
      <c r="C25" s="68" t="s">
        <v>142</v>
      </c>
    </row>
    <row r="26" spans="3:3" ht="36" x14ac:dyDescent="0.35">
      <c r="C26" s="68" t="s">
        <v>143</v>
      </c>
    </row>
    <row r="27" spans="3:3" ht="36" x14ac:dyDescent="0.35">
      <c r="C27" s="68" t="s">
        <v>144</v>
      </c>
    </row>
    <row r="28" spans="3:3" ht="18" x14ac:dyDescent="0.35">
      <c r="C28" s="68" t="s">
        <v>145</v>
      </c>
    </row>
    <row r="29" spans="3:3" ht="36" x14ac:dyDescent="0.35">
      <c r="C29" s="68" t="s">
        <v>146</v>
      </c>
    </row>
    <row r="30" spans="3:3" ht="36" x14ac:dyDescent="0.35">
      <c r="C30" s="68" t="s">
        <v>148</v>
      </c>
    </row>
    <row r="31" spans="3:3" ht="18" x14ac:dyDescent="0.35">
      <c r="C31" s="69" t="s">
        <v>149</v>
      </c>
    </row>
    <row r="32" spans="3:3" ht="36" x14ac:dyDescent="0.35">
      <c r="C32" s="68" t="s">
        <v>151</v>
      </c>
    </row>
    <row r="33" spans="3:3" ht="114.6" customHeight="1" x14ac:dyDescent="0.3"/>
    <row r="34" spans="3:3" x14ac:dyDescent="0.3"/>
    <row r="35" spans="3:3" ht="18" x14ac:dyDescent="0.35">
      <c r="C35" s="69" t="s">
        <v>152</v>
      </c>
    </row>
    <row r="36" spans="3:3" ht="18" x14ac:dyDescent="0.35">
      <c r="C36" s="68" t="s">
        <v>153</v>
      </c>
    </row>
    <row r="37" spans="3:3" ht="18" x14ac:dyDescent="0.35">
      <c r="C37" s="69" t="s">
        <v>154</v>
      </c>
    </row>
    <row r="38" spans="3:3" ht="36" x14ac:dyDescent="0.35">
      <c r="C38" s="68" t="s">
        <v>155</v>
      </c>
    </row>
    <row r="39" spans="3:3" ht="121.2" customHeight="1" x14ac:dyDescent="0.3"/>
    <row r="40" spans="3:3" x14ac:dyDescent="0.3"/>
    <row r="41" spans="3:3" ht="54" x14ac:dyDescent="0.35">
      <c r="C41" s="68" t="s">
        <v>156</v>
      </c>
    </row>
    <row r="42" spans="3:3" ht="79.2" customHeight="1" x14ac:dyDescent="0.3"/>
    <row r="43" spans="3:3" ht="18" x14ac:dyDescent="0.3">
      <c r="C43" s="70" t="s">
        <v>158</v>
      </c>
    </row>
    <row r="44" spans="3:3" ht="36" x14ac:dyDescent="0.3">
      <c r="C44" s="70" t="s">
        <v>157</v>
      </c>
    </row>
    <row r="45" spans="3:3" ht="94.8" customHeight="1" x14ac:dyDescent="0.3"/>
    <row r="46" spans="3:3" ht="18.600000000000001" customHeight="1" x14ac:dyDescent="0.3">
      <c r="C46" s="70" t="s">
        <v>159</v>
      </c>
    </row>
    <row r="47" spans="3:3" ht="72.599999999999994" customHeight="1" x14ac:dyDescent="0.3"/>
    <row r="48" spans="3:3" x14ac:dyDescent="0.3"/>
    <row r="49" spans="2:3" ht="21" customHeight="1" x14ac:dyDescent="0.3">
      <c r="C49" s="70" t="s">
        <v>160</v>
      </c>
    </row>
    <row r="50" spans="2:3" ht="69" customHeight="1" x14ac:dyDescent="0.3"/>
    <row r="51" spans="2:3" x14ac:dyDescent="0.3"/>
    <row r="52" spans="2:3" ht="18" x14ac:dyDescent="0.35">
      <c r="B52" s="66" t="s">
        <v>130</v>
      </c>
      <c r="C52" s="67"/>
    </row>
    <row r="53" spans="2:3" ht="20.399999999999999" customHeight="1" x14ac:dyDescent="0.3">
      <c r="C53" s="70" t="s">
        <v>161</v>
      </c>
    </row>
    <row r="54" spans="2:3" ht="18" x14ac:dyDescent="0.3">
      <c r="C54" s="70" t="s">
        <v>162</v>
      </c>
    </row>
    <row r="55" spans="2:3" ht="36" x14ac:dyDescent="0.3">
      <c r="C55" s="70" t="s">
        <v>163</v>
      </c>
    </row>
    <row r="56" spans="2:3" ht="54" x14ac:dyDescent="0.3">
      <c r="C56" s="70" t="s">
        <v>164</v>
      </c>
    </row>
    <row r="57" spans="2:3" x14ac:dyDescent="0.3"/>
    <row r="58" spans="2:3" ht="18" x14ac:dyDescent="0.35">
      <c r="B58" s="66" t="s">
        <v>165</v>
      </c>
      <c r="C58" s="67"/>
    </row>
    <row r="59" spans="2:3" ht="18" x14ac:dyDescent="0.3">
      <c r="C59" s="70" t="s">
        <v>166</v>
      </c>
    </row>
    <row r="60" spans="2:3" ht="18" x14ac:dyDescent="0.3">
      <c r="C60" s="70" t="s">
        <v>167</v>
      </c>
    </row>
    <row r="61" spans="2:3" ht="124.2" customHeight="1" x14ac:dyDescent="0.3"/>
    <row r="62" spans="2:3" ht="36" x14ac:dyDescent="0.3">
      <c r="C62" s="70" t="s">
        <v>168</v>
      </c>
    </row>
    <row r="63" spans="2:3" x14ac:dyDescent="0.3"/>
    <row r="64" spans="2:3" ht="18" x14ac:dyDescent="0.35">
      <c r="B64" s="66" t="s">
        <v>131</v>
      </c>
      <c r="C64" s="67"/>
    </row>
    <row r="65" spans="3:3" ht="54" x14ac:dyDescent="0.3">
      <c r="C65" s="70" t="s">
        <v>169</v>
      </c>
    </row>
    <row r="66" spans="3:3" x14ac:dyDescent="0.3"/>
    <row r="67" spans="3:3" x14ac:dyDescent="0.3"/>
    <row r="68" spans="3:3" x14ac:dyDescent="0.3"/>
    <row r="69" spans="3:3" x14ac:dyDescent="0.3"/>
    <row r="70" spans="3:3" x14ac:dyDescent="0.3"/>
    <row r="71" spans="3:3" x14ac:dyDescent="0.3"/>
    <row r="81" customFormat="1" hidden="1" x14ac:dyDescent="0.3"/>
    <row r="82" customFormat="1" hidden="1" x14ac:dyDescent="0.3"/>
  </sheetData>
  <hyperlinks>
    <hyperlink ref="C5" location="uno" display="¿Qué es este fichero?¿Qué contiene?" xr:uid="{C9B91470-2A7D-4B5B-9B04-5F6B24170815}"/>
    <hyperlink ref="C6" location="dos" display="La hoja &quot;Suscripciones&quot;" xr:uid="{B900832F-146B-45AC-AEDE-0532F6B6E55A}"/>
    <hyperlink ref="C7" location="tres" display="La hoja &quot;Tablas&quot;" xr:uid="{03CE6F85-89E5-480A-9994-770B8510C0CD}"/>
    <hyperlink ref="C8" location="cuatro" display="Las hoja &quot;Dashboard&quot; " xr:uid="{05679C27-B760-4E3E-A956-676DD94578EC}"/>
    <hyperlink ref="C9" location="cinco" display="Las hoja &quot;Compatibilidad&quot; " xr:uid="{BC907A9E-50D6-4BBD-8B41-7A6F97B8C543}"/>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47490-4F7E-41BD-B417-911A83A9CE19}">
  <sheetPr>
    <pageSetUpPr fitToPage="1"/>
  </sheetPr>
  <dimension ref="A1:Q12"/>
  <sheetViews>
    <sheetView showGridLines="0" showRowColHeaders="0" zoomScale="90" zoomScaleNormal="90" workbookViewId="0">
      <selection activeCell="P10" sqref="P10"/>
    </sheetView>
  </sheetViews>
  <sheetFormatPr baseColWidth="10" defaultColWidth="0" defaultRowHeight="19.8" x14ac:dyDescent="0.7"/>
  <cols>
    <col min="1" max="1" width="3.5546875" style="2" customWidth="1"/>
    <col min="2" max="2" width="4.88671875" style="3" customWidth="1"/>
    <col min="3" max="3" width="20.21875" style="3" customWidth="1"/>
    <col min="4" max="4" width="15" style="3" customWidth="1"/>
    <col min="5" max="5" width="13.88671875" style="3" customWidth="1"/>
    <col min="6" max="6" width="11.5546875" style="5" customWidth="1"/>
    <col min="7" max="7" width="14.33203125" style="3" customWidth="1"/>
    <col min="8" max="9" width="14.77734375" style="4" customWidth="1"/>
    <col min="10" max="10" width="14.77734375" style="4" hidden="1" customWidth="1"/>
    <col min="11" max="12" width="14.77734375" style="5" customWidth="1"/>
    <col min="13" max="13" width="11.77734375" style="3" customWidth="1"/>
    <col min="14" max="14" width="10.109375" style="3" customWidth="1"/>
    <col min="15" max="15" width="8.88671875" style="3" customWidth="1"/>
    <col min="16" max="16" width="82" style="3" customWidth="1"/>
    <col min="17" max="17" width="11.5546875" style="3" customWidth="1"/>
    <col min="18" max="16384" width="11.5546875" style="3" hidden="1"/>
  </cols>
  <sheetData>
    <row r="1" spans="1:16" ht="51.6" customHeight="1" x14ac:dyDescent="0.7"/>
    <row r="2" spans="1:16" ht="53.4" x14ac:dyDescent="0.7">
      <c r="A2" s="31" t="s">
        <v>45</v>
      </c>
      <c r="B2" s="24"/>
      <c r="C2" s="24"/>
      <c r="D2" s="24"/>
      <c r="E2" s="24"/>
      <c r="F2" s="25"/>
      <c r="G2" s="24"/>
      <c r="H2" s="26"/>
      <c r="I2" s="26"/>
      <c r="J2" s="26"/>
      <c r="K2" s="25"/>
      <c r="L2" s="25"/>
      <c r="M2" s="24"/>
      <c r="N2" s="24"/>
      <c r="O2" s="24"/>
      <c r="P2" s="24"/>
    </row>
    <row r="3" spans="1:16" x14ac:dyDescent="0.7">
      <c r="A3" s="6"/>
      <c r="B3" s="6"/>
      <c r="C3" s="6"/>
      <c r="D3" s="6"/>
      <c r="E3" s="6"/>
      <c r="F3" s="8"/>
      <c r="G3" s="6"/>
      <c r="H3" s="7"/>
      <c r="I3" s="7"/>
      <c r="J3" s="7"/>
      <c r="K3" s="8"/>
      <c r="L3" s="8"/>
      <c r="M3" s="6"/>
      <c r="N3" s="6"/>
      <c r="O3" s="6"/>
      <c r="P3" s="6"/>
    </row>
    <row r="4" spans="1:16" x14ac:dyDescent="0.7">
      <c r="A4" s="6"/>
      <c r="B4" s="6"/>
      <c r="C4" s="27" t="s">
        <v>51</v>
      </c>
      <c r="D4" s="29">
        <f ca="1">COUNTIFS(Tabla4[Estado],"Activa",Tabla4[Prox.],"Sí")</f>
        <v>1</v>
      </c>
      <c r="E4" s="6"/>
      <c r="F4" s="8"/>
      <c r="G4" s="6"/>
      <c r="H4" s="7"/>
      <c r="I4" s="7"/>
      <c r="J4" s="7"/>
      <c r="K4" s="8"/>
      <c r="L4" s="8"/>
      <c r="M4" s="6"/>
      <c r="N4" s="6"/>
      <c r="O4" s="6"/>
      <c r="P4" s="6"/>
    </row>
    <row r="5" spans="1:16" x14ac:dyDescent="0.7">
      <c r="A5" s="22"/>
      <c r="C5" s="28" t="s">
        <v>52</v>
      </c>
      <c r="D5" s="30">
        <f ca="1">_xlfn.MINIFS(Tabla4[Próximo pago],Tabla4[Estado],"Activa")</f>
        <v>46130</v>
      </c>
      <c r="F5" s="23"/>
      <c r="K5" s="23"/>
      <c r="L5" s="23"/>
    </row>
    <row r="6" spans="1:16" x14ac:dyDescent="0.7">
      <c r="A6" s="22"/>
      <c r="F6" s="23"/>
      <c r="K6" s="23"/>
      <c r="L6" s="23"/>
    </row>
    <row r="7" spans="1:16" x14ac:dyDescent="0.7">
      <c r="A7" s="22" t="s">
        <v>46</v>
      </c>
      <c r="F7" s="23"/>
      <c r="K7" s="23"/>
      <c r="L7" s="23"/>
    </row>
    <row r="8" spans="1:16" s="12" customFormat="1" ht="45.6" customHeight="1" x14ac:dyDescent="0.3">
      <c r="A8" s="9" t="s">
        <v>50</v>
      </c>
      <c r="B8" s="9" t="s">
        <v>13</v>
      </c>
      <c r="C8" s="9" t="s">
        <v>0</v>
      </c>
      <c r="D8" s="9" t="s">
        <v>1</v>
      </c>
      <c r="E8" s="9" t="s">
        <v>26</v>
      </c>
      <c r="F8" s="11" t="s">
        <v>14</v>
      </c>
      <c r="G8" s="9" t="s">
        <v>6</v>
      </c>
      <c r="H8" s="10" t="s">
        <v>34</v>
      </c>
      <c r="I8" s="10" t="s">
        <v>35</v>
      </c>
      <c r="J8" s="10" t="s">
        <v>47</v>
      </c>
      <c r="K8" s="11" t="s">
        <v>37</v>
      </c>
      <c r="L8" s="11" t="s">
        <v>38</v>
      </c>
      <c r="M8" s="9" t="s">
        <v>17</v>
      </c>
      <c r="N8" s="9" t="s">
        <v>15</v>
      </c>
      <c r="O8" s="9" t="s">
        <v>39</v>
      </c>
      <c r="P8" s="9" t="s">
        <v>16</v>
      </c>
    </row>
    <row r="9" spans="1:16" s="15" customFormat="1" x14ac:dyDescent="0.3">
      <c r="A9" s="13">
        <f ca="1">IFERROR(IF(Tabla4[[#This Row],[Próximo pago]]-TODAY()&lt;8,1,IF(Tabla4[[#This Row],[Próximo pago]]-TODAY()&lt;16,0,-1)),-2)</f>
        <v>-1</v>
      </c>
      <c r="B9" s="14">
        <f t="shared" ref="B9:B10" si="0">IFERROR(B8+1,1)</f>
        <v>1</v>
      </c>
      <c r="C9" s="15" t="s">
        <v>48</v>
      </c>
      <c r="D9" s="15" t="s">
        <v>2</v>
      </c>
      <c r="E9" s="15" t="s">
        <v>30</v>
      </c>
      <c r="F9" s="16">
        <v>12</v>
      </c>
      <c r="G9" s="15" t="s">
        <v>7</v>
      </c>
      <c r="H9" s="17">
        <v>46071</v>
      </c>
      <c r="I9" s="18">
        <f ca="1">IFERROR(IF(OR(Tabla4[[#This Row],[Estado]]="Cancelada",Tabla4[[#This Row],[Estado]]="Inactiva",Tabla4[[#This Row],[F. primer pago]]="",Tabla4[[#This Row],[Frecuencia]]=""),"",IF(TODAY()&lt;=Tabla4[[#This Row],[F. primer pago]],Tabla4[[#This Row],[F. primer pago]],EDATE(Tabla4[[#This Row],[F. primer pago]],(QUOTIENT(DATEDIF(Tabla4[[#This Row],[F. primer pago]],TODAY(),"m"),VLOOKUP(Tabla4[[#This Row],[Frecuencia]],Tabla3[],2,0))+1)*VLOOKUP(Tabla4[[#This Row],[Frecuencia]],Tabla3[],2,0)))),"")</f>
        <v>46130</v>
      </c>
      <c r="J9" s="18" t="str">
        <f ca="1">IF(AND(Tabla4[[#This Row],[Próximo pago]]&gt;=TODAY(),Tabla4[[#This Row],[Próximo pago]]&lt;=TODAY()+30),"Sí","No")</f>
        <v>Sí</v>
      </c>
      <c r="K9" s="19">
        <f>IFERROR(Tabla4[[#This Row],[Precio]]/VLOOKUP(Tabla4[[#This Row],[Frecuencia]],Tabla3[],2,0),"")</f>
        <v>12</v>
      </c>
      <c r="L9" s="19">
        <f>IFERROR(Tabla4[[#This Row],[Precio]]*12/VLOOKUP(Tabla4[[#This Row],[Frecuencia]],Tabla3[],2,0),"")</f>
        <v>144</v>
      </c>
      <c r="M9" s="15" t="s">
        <v>20</v>
      </c>
      <c r="N9" s="15" t="s">
        <v>22</v>
      </c>
      <c r="O9" s="17" t="s">
        <v>44</v>
      </c>
      <c r="P9" s="20" t="s">
        <v>172</v>
      </c>
    </row>
    <row r="10" spans="1:16" x14ac:dyDescent="0.7">
      <c r="A10" s="13">
        <f ca="1">IFERROR(IF(Tabla4[[#This Row],[Próximo pago]]-TODAY()&lt;8,1,IF(Tabla4[[#This Row],[Próximo pago]]-TODAY()&lt;16,0,-1)),-2)</f>
        <v>-1</v>
      </c>
      <c r="B10" s="14">
        <f t="shared" si="0"/>
        <v>2</v>
      </c>
      <c r="C10" s="15" t="s">
        <v>49</v>
      </c>
      <c r="D10" s="15" t="s">
        <v>3</v>
      </c>
      <c r="E10" s="15" t="s">
        <v>28</v>
      </c>
      <c r="F10" s="16">
        <v>50</v>
      </c>
      <c r="G10" s="15" t="s">
        <v>32</v>
      </c>
      <c r="H10" s="17">
        <v>46013</v>
      </c>
      <c r="I10" s="18">
        <f ca="1">IFERROR(IF(OR(Tabla4[[#This Row],[Estado]]="Cancelada",Tabla4[[#This Row],[Estado]]="Inactiva",Tabla4[[#This Row],[F. primer pago]]="",Tabla4[[#This Row],[Frecuencia]]=""),"",IF(TODAY()&lt;=Tabla4[[#This Row],[F. primer pago]],Tabla4[[#This Row],[F. primer pago]],EDATE(Tabla4[[#This Row],[F. primer pago]],(QUOTIENT(DATEDIF(Tabla4[[#This Row],[F. primer pago]],TODAY(),"m"),VLOOKUP(Tabla4[[#This Row],[Frecuencia]],Tabla3[],2,0))+1)*VLOOKUP(Tabla4[[#This Row],[Frecuencia]],Tabla3[],2,0)))),"")</f>
        <v>46195</v>
      </c>
      <c r="J10" s="18" t="str">
        <f ca="1">IF(AND(Tabla4[[#This Row],[Próximo pago]]&gt;=TODAY(),Tabla4[[#This Row],[Próximo pago]]&lt;=TODAY()+30),"Sí","No")</f>
        <v>No</v>
      </c>
      <c r="K10" s="21">
        <f>IFERROR(Tabla4[[#This Row],[Precio]]/VLOOKUP(Tabla4[[#This Row],[Frecuencia]],Tabla3[],2,0),"")</f>
        <v>8.3333333333333339</v>
      </c>
      <c r="L10" s="21">
        <f>IFERROR(Tabla4[[#This Row],[Precio]]*12/VLOOKUP(Tabla4[[#This Row],[Frecuencia]],Tabla3[],2,0),"")</f>
        <v>100</v>
      </c>
      <c r="M10" s="15" t="s">
        <v>19</v>
      </c>
      <c r="N10" s="15" t="s">
        <v>22</v>
      </c>
      <c r="O10" s="17" t="s">
        <v>41</v>
      </c>
      <c r="P10" s="20"/>
    </row>
    <row r="11" spans="1:16" x14ac:dyDescent="0.7">
      <c r="A11" s="13">
        <f ca="1">IFERROR(IF(Tabla4[[#This Row],[Próximo pago]]-TODAY()&lt;8,1,IF(Tabla4[[#This Row],[Próximo pago]]-TODAY()&lt;16,0,-1)),-2)</f>
        <v>-2</v>
      </c>
      <c r="B11" s="14">
        <f>IFERROR(B10+1,1)</f>
        <v>3</v>
      </c>
      <c r="C11" s="15" t="s">
        <v>150</v>
      </c>
      <c r="D11" s="15" t="s">
        <v>10</v>
      </c>
      <c r="E11" s="15" t="s">
        <v>31</v>
      </c>
      <c r="F11" s="16">
        <v>13</v>
      </c>
      <c r="G11" s="15" t="s">
        <v>8</v>
      </c>
      <c r="H11" s="17"/>
      <c r="I11" s="18" t="str">
        <f ca="1">IFERROR(IF(OR(Tabla4[[#This Row],[Estado]]="Cancelada",Tabla4[[#This Row],[Estado]]="Inactiva",Tabla4[[#This Row],[F. primer pago]]="",Tabla4[[#This Row],[Frecuencia]]=""),"",IF(TODAY()&lt;=Tabla4[[#This Row],[F. primer pago]],Tabla4[[#This Row],[F. primer pago]],EDATE(Tabla4[[#This Row],[F. primer pago]],(QUOTIENT(DATEDIF(Tabla4[[#This Row],[F. primer pago]],TODAY(),"m"),VLOOKUP(Tabla4[[#This Row],[Frecuencia]],Tabla3[],2,0))+1)*VLOOKUP(Tabla4[[#This Row],[Frecuencia]],Tabla3[],2,0)))),"")</f>
        <v/>
      </c>
      <c r="J11" s="18" t="str">
        <f ca="1">IF(AND(Tabla4[[#This Row],[Próximo pago]]&gt;=TODAY(),Tabla4[[#This Row],[Próximo pago]]&lt;=TODAY()+30),"Sí","No")</f>
        <v>No</v>
      </c>
      <c r="K11" s="21">
        <f>IFERROR(Tabla4[[#This Row],[Precio]]/VLOOKUP(Tabla4[[#This Row],[Frecuencia]],Tabla3[],2,0),"")</f>
        <v>4.333333333333333</v>
      </c>
      <c r="L11" s="21">
        <f>IFERROR(Tabla4[[#This Row],[Precio]]*12/VLOOKUP(Tabla4[[#This Row],[Frecuencia]],Tabla3[],2,0),"")</f>
        <v>52</v>
      </c>
      <c r="M11" s="15"/>
      <c r="N11" s="15" t="s">
        <v>24</v>
      </c>
      <c r="O11" s="17" t="s">
        <v>44</v>
      </c>
      <c r="P11" s="20"/>
    </row>
    <row r="12" spans="1:16" x14ac:dyDescent="0.7">
      <c r="A12" s="13">
        <f ca="1">IFERROR(IF(Tabla4[[#This Row],[Próximo pago]]-TODAY()&lt;8,1,IF(Tabla4[[#This Row],[Próximo pago]]-TODAY()&lt;16,0,-1)),-2)</f>
        <v>-2</v>
      </c>
      <c r="B12" s="14">
        <f>IFERROR(B11+1,1)</f>
        <v>4</v>
      </c>
      <c r="C12" s="15" t="s">
        <v>171</v>
      </c>
      <c r="D12" s="15" t="s">
        <v>4</v>
      </c>
      <c r="E12" s="15" t="s">
        <v>29</v>
      </c>
      <c r="F12" s="16">
        <v>12</v>
      </c>
      <c r="G12" s="15" t="s">
        <v>33</v>
      </c>
      <c r="H12" s="17"/>
      <c r="I12" s="18" t="str">
        <f ca="1">IFERROR(IF(OR(Tabla4[[#This Row],[Estado]]="Cancelada",Tabla4[[#This Row],[Estado]]="Inactiva",Tabla4[[#This Row],[F. primer pago]]="",Tabla4[[#This Row],[Frecuencia]]=""),"",IF(TODAY()&lt;=Tabla4[[#This Row],[F. primer pago]],Tabla4[[#This Row],[F. primer pago]],EDATE(Tabla4[[#This Row],[F. primer pago]],(QUOTIENT(DATEDIF(Tabla4[[#This Row],[F. primer pago]],TODAY(),"m"),VLOOKUP(Tabla4[[#This Row],[Frecuencia]],Tabla3[],2,0))+1)*VLOOKUP(Tabla4[[#This Row],[Frecuencia]],Tabla3[],2,0)))),"")</f>
        <v/>
      </c>
      <c r="J12" s="18" t="str">
        <f ca="1">IF(AND(Tabla4[[#This Row],[Próximo pago]]&gt;=TODAY(),Tabla4[[#This Row],[Próximo pago]]&lt;=TODAY()+30),"Sí","No")</f>
        <v>No</v>
      </c>
      <c r="K12" s="21">
        <f>IFERROR(Tabla4[[#This Row],[Precio]]/VLOOKUP(Tabla4[[#This Row],[Frecuencia]],Tabla3[],2,0),"")</f>
        <v>3</v>
      </c>
      <c r="L12" s="21">
        <f>IFERROR(Tabla4[[#This Row],[Precio]]*12/VLOOKUP(Tabla4[[#This Row],[Frecuencia]],Tabla3[],2,0),"")</f>
        <v>36</v>
      </c>
      <c r="M12" s="15"/>
      <c r="N12" s="15" t="s">
        <v>23</v>
      </c>
      <c r="O12" s="17" t="s">
        <v>43</v>
      </c>
      <c r="P12" s="20"/>
    </row>
  </sheetData>
  <sheetProtection selectLockedCells="1"/>
  <phoneticPr fontId="2" type="noConversion"/>
  <conditionalFormatting sqref="A9:P12">
    <cfRule type="expression" dxfId="0" priority="2">
      <formula>$N9="Cancelada"</formula>
    </cfRule>
  </conditionalFormatting>
  <dataValidations count="6">
    <dataValidation type="list" allowBlank="1" showInputMessage="1" showErrorMessage="1" sqref="D9:D12" xr:uid="{7E2E68BC-B57D-46B4-B1AB-F0FD72216ACA}">
      <formula1>Categoria</formula1>
    </dataValidation>
    <dataValidation type="list" allowBlank="1" showInputMessage="1" showErrorMessage="1" sqref="G9:G12" xr:uid="{7A2DB2C5-6D07-458C-AFF5-5358BA963AB3}">
      <formula1>Frecuencia</formula1>
    </dataValidation>
    <dataValidation type="list" allowBlank="1" showInputMessage="1" showErrorMessage="1" sqref="M9:M12" xr:uid="{1436593A-2F3B-402A-A875-200099E82CA0}">
      <formula1>Pagos</formula1>
    </dataValidation>
    <dataValidation type="list" allowBlank="1" showInputMessage="1" showErrorMessage="1" sqref="N9:N12" xr:uid="{5DFC1F5F-3413-4682-B1AB-0C0054655623}">
      <formula1>Estados</formula1>
    </dataValidation>
    <dataValidation type="list" allowBlank="1" showInputMessage="1" showErrorMessage="1" sqref="E9:E12" xr:uid="{5E00E288-F15B-49BC-835F-48D22254BCC1}">
      <formula1>Responsables</formula1>
    </dataValidation>
    <dataValidation type="list" allowBlank="1" showInputMessage="1" showErrorMessage="1" sqref="O9:O12" xr:uid="{1A634E15-96B1-4F1F-9A32-D9A5918DEB69}">
      <formula1>Usos</formula1>
    </dataValidation>
  </dataValidations>
  <pageMargins left="0.25" right="0.25" top="0.75" bottom="0.75" header="0.3" footer="0.3"/>
  <pageSetup paperSize="9" scale="55" fitToHeight="0" orientation="landscape" r:id="rId1"/>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iconSet" priority="3" id="{A3833A5C-D42D-404A-857E-96FC6E944577}">
            <x14:iconSet iconSet="4TrafficLights" showValue="0" custom="1">
              <x14:cfvo type="percent">
                <xm:f>0</xm:f>
              </x14:cfvo>
              <x14:cfvo type="num">
                <xm:f>-1</xm:f>
              </x14:cfvo>
              <x14:cfvo type="num">
                <xm:f>0</xm:f>
              </x14:cfvo>
              <x14:cfvo type="num">
                <xm:f>1</xm:f>
              </x14:cfvo>
              <x14:cfIcon iconSet="4TrafficLights" iconId="0"/>
              <x14:cfIcon iconSet="3TrafficLights1" iconId="2"/>
              <x14:cfIcon iconSet="3TrafficLights1" iconId="1"/>
              <x14:cfIcon iconSet="3TrafficLights1" iconId="0"/>
            </x14:iconSet>
          </x14:cfRule>
          <xm:sqref>A9:A12</xm:sqref>
        </x14:conditionalFormatting>
      </x14:conditionalFormattings>
    </ext>
    <ext xmlns:x15="http://schemas.microsoft.com/office/spreadsheetml/2010/11/main" uri="{3A4CF648-6AED-40f4-86FF-DC5316D8AED3}">
      <x14:slicerList xmlns:x14="http://schemas.microsoft.com/office/spreadsheetml/2009/9/main">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5612E-C71D-492E-86A0-01C41BFA79A0}">
  <sheetPr>
    <pageSetUpPr fitToPage="1"/>
  </sheetPr>
  <dimension ref="A1:S51"/>
  <sheetViews>
    <sheetView showGridLines="0" showRowColHeaders="0" zoomScale="90" zoomScaleNormal="90" workbookViewId="0">
      <selection activeCell="Q1" sqref="Q1:XFD1048576"/>
    </sheetView>
  </sheetViews>
  <sheetFormatPr baseColWidth="10" defaultColWidth="0" defaultRowHeight="14.4" zeroHeight="1" x14ac:dyDescent="0.3"/>
  <cols>
    <col min="1" max="1" width="6.77734375" customWidth="1"/>
    <col min="2" max="2" width="13.88671875" bestFit="1" customWidth="1"/>
    <col min="3" max="5" width="10.33203125" bestFit="1" customWidth="1"/>
    <col min="6" max="15" width="11.5546875" customWidth="1"/>
    <col min="16" max="16" width="5.21875" customWidth="1"/>
    <col min="17" max="16384" width="11.5546875" hidden="1"/>
  </cols>
  <sheetData>
    <row r="1" spans="2:19" ht="48" customHeight="1" x14ac:dyDescent="0.3"/>
    <row r="2" spans="2:19" ht="53.4" x14ac:dyDescent="0.3">
      <c r="B2" s="36" t="s">
        <v>58</v>
      </c>
      <c r="C2" s="37"/>
      <c r="D2" s="37"/>
      <c r="E2" s="37"/>
      <c r="F2" s="37"/>
      <c r="G2" s="37"/>
      <c r="H2" s="37"/>
      <c r="I2" s="37"/>
      <c r="J2" s="37"/>
      <c r="K2" s="37"/>
      <c r="L2" s="37"/>
      <c r="M2" s="37"/>
      <c r="N2" s="37"/>
      <c r="O2" s="37"/>
    </row>
    <row r="3" spans="2:19" x14ac:dyDescent="0.3">
      <c r="B3" s="38" t="s">
        <v>59</v>
      </c>
    </row>
    <row r="4" spans="2:19" x14ac:dyDescent="0.3"/>
    <row r="5" spans="2:19" x14ac:dyDescent="0.3"/>
    <row r="6" spans="2:19" x14ac:dyDescent="0.3">
      <c r="R6" s="1">
        <f>SUMIF(Tabla4[Estado],"Activa",Tabla4[Gasto mensual])</f>
        <v>20.333333333333336</v>
      </c>
      <c r="S6">
        <f>COUNTA(Tabla4[Estado])</f>
        <v>4</v>
      </c>
    </row>
    <row r="7" spans="2:19" x14ac:dyDescent="0.3">
      <c r="R7" s="1">
        <f>actvaMes*12</f>
        <v>244.00000000000003</v>
      </c>
      <c r="S7">
        <f>COUNTIF(Tabla4[Estado],"Activa")</f>
        <v>2</v>
      </c>
    </row>
    <row r="8" spans="2:19" x14ac:dyDescent="0.3">
      <c r="R8" s="1">
        <f>SUMIFS(Tabla4[Gasto mensual],Tabla4[Uso],"No uso",Tabla4[Estado],"Activa")</f>
        <v>12</v>
      </c>
      <c r="S8">
        <f>COUNTIF(Tabla4[Estado],"Inactiva")</f>
        <v>1</v>
      </c>
    </row>
    <row r="9" spans="2:19" x14ac:dyDescent="0.3">
      <c r="R9" s="32">
        <f>R8*12</f>
        <v>144</v>
      </c>
      <c r="S9">
        <f>COUNTIF(Tabla4[Estado],"Cancelada")</f>
        <v>1</v>
      </c>
    </row>
    <row r="10" spans="2:19" x14ac:dyDescent="0.3">
      <c r="R10" s="35">
        <f>PerdidoAO/activaAO</f>
        <v>0.59016393442622939</v>
      </c>
    </row>
    <row r="11" spans="2:19" x14ac:dyDescent="0.3">
      <c r="R11">
        <f>COUNTIFS(Tabla4[Uso],"No uso",Tabla4[Estado],"Activa")</f>
        <v>1</v>
      </c>
    </row>
    <row r="12" spans="2:19" x14ac:dyDescent="0.3">
      <c r="R12" s="1"/>
    </row>
    <row r="13" spans="2:19" x14ac:dyDescent="0.3"/>
    <row r="14" spans="2:19" x14ac:dyDescent="0.3"/>
    <row r="15" spans="2:19" x14ac:dyDescent="0.3"/>
    <row r="16" spans="2:19" x14ac:dyDescent="0.3"/>
    <row r="17" x14ac:dyDescent="0.3"/>
    <row r="18" x14ac:dyDescent="0.3"/>
    <row r="19" x14ac:dyDescent="0.3"/>
    <row r="20" x14ac:dyDescent="0.3"/>
    <row r="21" x14ac:dyDescent="0.3"/>
    <row r="22" x14ac:dyDescent="0.3"/>
    <row r="23" x14ac:dyDescent="0.3"/>
    <row r="24" x14ac:dyDescent="0.3"/>
    <row r="25" x14ac:dyDescent="0.3"/>
    <row r="26" x14ac:dyDescent="0.3"/>
    <row r="27" x14ac:dyDescent="0.3"/>
    <row r="28" x14ac:dyDescent="0.3"/>
    <row r="29" x14ac:dyDescent="0.3"/>
    <row r="30" x14ac:dyDescent="0.3"/>
    <row r="31" x14ac:dyDescent="0.3"/>
    <row r="32"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sheetData>
  <sheetProtection sheet="1" objects="1" scenarios="1" selectLockedCells="1"/>
  <pageMargins left="0.7" right="0.7" top="0.75" bottom="0.75" header="0.3" footer="0.3"/>
  <pageSetup paperSize="9" scale="5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D9A16-C0D6-4C7B-9148-FA80D0D11E08}">
  <dimension ref="A1:R10"/>
  <sheetViews>
    <sheetView showGridLines="0" showRowColHeaders="0" workbookViewId="0"/>
  </sheetViews>
  <sheetFormatPr baseColWidth="10" defaultColWidth="0" defaultRowHeight="14.4" x14ac:dyDescent="0.3"/>
  <cols>
    <col min="1" max="1" width="4.88671875" customWidth="1"/>
    <col min="2" max="2" width="11.5546875" customWidth="1"/>
    <col min="3" max="3" width="19" style="1" bestFit="1" customWidth="1"/>
    <col min="4" max="4" width="4.33203125" customWidth="1"/>
    <col min="5" max="5" width="12.109375" customWidth="1"/>
    <col min="6" max="6" width="5" customWidth="1"/>
    <col min="7" max="7" width="3.77734375" customWidth="1"/>
    <col min="8" max="8" width="11.5546875" customWidth="1"/>
    <col min="9" max="9" width="3.88671875" customWidth="1"/>
    <col min="10" max="10" width="11.5546875" customWidth="1"/>
    <col min="11" max="11" width="11.5546875" style="1" customWidth="1"/>
    <col min="12" max="12" width="4" customWidth="1"/>
    <col min="13" max="13" width="14.44140625" customWidth="1"/>
    <col min="14" max="14" width="14.44140625" style="1" customWidth="1"/>
    <col min="15" max="15" width="4.44140625" customWidth="1"/>
    <col min="16" max="16" width="11.5546875" customWidth="1"/>
    <col min="17" max="17" width="11.5546875" style="1" customWidth="1"/>
    <col min="18" max="18" width="11.5546875" customWidth="1"/>
    <col min="19" max="16384" width="11.5546875" hidden="1"/>
  </cols>
  <sheetData>
    <row r="1" spans="2:17" ht="34.799999999999997" customHeight="1" x14ac:dyDescent="0.3"/>
    <row r="2" spans="2:17" x14ac:dyDescent="0.3">
      <c r="E2" s="33" t="s">
        <v>57</v>
      </c>
      <c r="F2" s="33"/>
      <c r="H2" s="33" t="s">
        <v>57</v>
      </c>
      <c r="I2" s="34"/>
      <c r="J2" s="33" t="s">
        <v>57</v>
      </c>
      <c r="K2" s="33"/>
      <c r="P2" s="33" t="s">
        <v>57</v>
      </c>
      <c r="Q2" s="33"/>
    </row>
    <row r="3" spans="2:17" x14ac:dyDescent="0.3">
      <c r="B3" t="s">
        <v>1</v>
      </c>
      <c r="C3" s="1" t="s">
        <v>53</v>
      </c>
      <c r="E3" t="s">
        <v>6</v>
      </c>
      <c r="F3" t="s">
        <v>36</v>
      </c>
      <c r="H3" t="s">
        <v>18</v>
      </c>
      <c r="J3" t="s">
        <v>25</v>
      </c>
      <c r="K3" s="1" t="s">
        <v>54</v>
      </c>
      <c r="M3" t="s">
        <v>27</v>
      </c>
      <c r="N3" s="1" t="s">
        <v>56</v>
      </c>
      <c r="P3" t="s">
        <v>40</v>
      </c>
      <c r="Q3" s="1" t="s">
        <v>55</v>
      </c>
    </row>
    <row r="4" spans="2:17" x14ac:dyDescent="0.3">
      <c r="B4" t="s">
        <v>2</v>
      </c>
      <c r="C4" s="1">
        <f>SUMIF(Tabla4[Categoría],Tabla2[[#This Row],[Categoría]],Tabla4[Gasto mensual])</f>
        <v>12</v>
      </c>
      <c r="E4" t="s">
        <v>7</v>
      </c>
      <c r="F4">
        <v>1</v>
      </c>
      <c r="H4" t="s">
        <v>19</v>
      </c>
      <c r="J4" t="s">
        <v>22</v>
      </c>
      <c r="K4" s="1">
        <f>SUMIF(Tabla4[Estado],Tabla6[[#This Row],[Estados]],Tabla4[Gasto mensual])</f>
        <v>20.333333333333336</v>
      </c>
      <c r="M4" t="s">
        <v>28</v>
      </c>
      <c r="N4" s="1">
        <f>SUMIF(Tabla4[Responsable],Tabla7[[#This Row],[Responsables]],Tabla4[Gasto mensual])</f>
        <v>8.3333333333333339</v>
      </c>
      <c r="P4" t="s">
        <v>41</v>
      </c>
      <c r="Q4" s="1">
        <f>SUMIF(Tabla4[Uso],Tabla1[[#This Row],[Usos]],Tabla4[Gasto mensual])</f>
        <v>8.3333333333333339</v>
      </c>
    </row>
    <row r="5" spans="2:17" x14ac:dyDescent="0.3">
      <c r="B5" t="s">
        <v>3</v>
      </c>
      <c r="C5" s="1">
        <f>SUMIF(Tabla4[Categoría],Tabla2[[#This Row],[Categoría]],Tabla4[Gasto mensual])</f>
        <v>8.3333333333333339</v>
      </c>
      <c r="E5" t="s">
        <v>8</v>
      </c>
      <c r="F5">
        <v>3</v>
      </c>
      <c r="H5" t="s">
        <v>20</v>
      </c>
      <c r="J5" t="s">
        <v>23</v>
      </c>
      <c r="K5" s="1">
        <f>SUMIF(Tabla4[Estado],Tabla6[[#This Row],[Estados]],Tabla4[Gasto mensual])</f>
        <v>3</v>
      </c>
      <c r="M5" t="s">
        <v>29</v>
      </c>
      <c r="N5" s="1">
        <f>SUMIF(Tabla4[Responsable],Tabla7[[#This Row],[Responsables]],Tabla4[Gasto mensual])</f>
        <v>3</v>
      </c>
      <c r="P5" t="s">
        <v>42</v>
      </c>
      <c r="Q5" s="1">
        <f>SUMIF(Tabla4[Uso],Tabla1[[#This Row],[Usos]],Tabla4[Gasto mensual])</f>
        <v>0</v>
      </c>
    </row>
    <row r="6" spans="2:17" x14ac:dyDescent="0.3">
      <c r="B6" t="s">
        <v>4</v>
      </c>
      <c r="C6" s="1">
        <f>SUMIF(Tabla4[Categoría],Tabla2[[#This Row],[Categoría]],Tabla4[Gasto mensual])</f>
        <v>3</v>
      </c>
      <c r="E6" t="s">
        <v>33</v>
      </c>
      <c r="F6">
        <v>4</v>
      </c>
      <c r="H6" t="s">
        <v>21</v>
      </c>
      <c r="J6" t="s">
        <v>24</v>
      </c>
      <c r="K6" s="1">
        <f>SUMIF(Tabla4[Estado],Tabla6[[#This Row],[Estados]],Tabla4[Gasto mensual])</f>
        <v>4.333333333333333</v>
      </c>
      <c r="M6" t="s">
        <v>30</v>
      </c>
      <c r="N6" s="1">
        <f>SUMIF(Tabla4[Responsable],Tabla7[[#This Row],[Responsables]],Tabla4[Gasto mensual])</f>
        <v>12</v>
      </c>
      <c r="P6" t="s">
        <v>43</v>
      </c>
      <c r="Q6" s="1">
        <f>SUMIF(Tabla4[Uso],Tabla1[[#This Row],[Usos]],Tabla4[Gasto mensual])</f>
        <v>3</v>
      </c>
    </row>
    <row r="7" spans="2:17" x14ac:dyDescent="0.3">
      <c r="B7" t="s">
        <v>5</v>
      </c>
      <c r="C7" s="1">
        <f>SUMIF(Tabla4[Categoría],Tabla2[[#This Row],[Categoría]],Tabla4[Gasto mensual])</f>
        <v>0</v>
      </c>
      <c r="E7" t="s">
        <v>32</v>
      </c>
      <c r="F7">
        <v>6</v>
      </c>
      <c r="M7" t="s">
        <v>31</v>
      </c>
      <c r="N7" s="1">
        <f>SUMIF(Tabla4[Responsable],Tabla7[[#This Row],[Responsables]],Tabla4[Gasto mensual])</f>
        <v>4.333333333333333</v>
      </c>
      <c r="P7" t="s">
        <v>44</v>
      </c>
      <c r="Q7" s="1">
        <f>SUMIF(Tabla4[Uso],Tabla1[[#This Row],[Usos]],Tabla4[Gasto mensual])</f>
        <v>16.333333333333332</v>
      </c>
    </row>
    <row r="8" spans="2:17" x14ac:dyDescent="0.3">
      <c r="B8" t="s">
        <v>10</v>
      </c>
      <c r="C8" s="1">
        <f>SUMIF(Tabla4[Categoría],Tabla2[[#This Row],[Categoría]],Tabla4[Gasto mensual])</f>
        <v>4.333333333333333</v>
      </c>
      <c r="E8" t="s">
        <v>9</v>
      </c>
      <c r="F8">
        <v>12</v>
      </c>
    </row>
    <row r="9" spans="2:17" x14ac:dyDescent="0.3">
      <c r="B9" t="s">
        <v>11</v>
      </c>
      <c r="C9" s="1">
        <f>SUMIF(Tabla4[Categoría],Tabla2[[#This Row],[Categoría]],Tabla4[Gasto mensual])</f>
        <v>0</v>
      </c>
    </row>
    <row r="10" spans="2:17" x14ac:dyDescent="0.3">
      <c r="B10" t="s">
        <v>12</v>
      </c>
      <c r="C10" s="1">
        <f>SUMIF(Tabla4[Categoría],Tabla2[[#This Row],[Categoría]],Tabla4[Gasto mensual])</f>
        <v>0</v>
      </c>
    </row>
  </sheetData>
  <pageMargins left="0.7" right="0.7" top="0.75" bottom="0.75" header="0.3" footer="0.3"/>
  <drawing r:id="rId1"/>
  <tableParts count="6">
    <tablePart r:id="rId2"/>
    <tablePart r:id="rId3"/>
    <tablePart r:id="rId4"/>
    <tablePart r:id="rId5"/>
    <tablePart r:id="rId6"/>
    <tablePart r:id="rId7"/>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ED17E-5FB1-40D7-A446-854965F4554C}">
  <dimension ref="A1:G99"/>
  <sheetViews>
    <sheetView showGridLines="0" showRowColHeaders="0" workbookViewId="0">
      <selection activeCell="F2" sqref="F2"/>
    </sheetView>
  </sheetViews>
  <sheetFormatPr baseColWidth="10" defaultColWidth="0" defaultRowHeight="18" x14ac:dyDescent="0.35"/>
  <cols>
    <col min="1" max="1" width="0.88671875" style="39" customWidth="1"/>
    <col min="2" max="2" width="85.77734375" style="39" customWidth="1"/>
    <col min="3" max="3" width="1.21875" style="39" customWidth="1"/>
    <col min="4" max="4" width="4.33203125" style="39" customWidth="1"/>
    <col min="5" max="5" width="27.77734375" style="39" customWidth="1"/>
    <col min="6" max="6" width="32.77734375" style="39" customWidth="1"/>
    <col min="7" max="7" width="11.5546875" style="39" customWidth="1"/>
    <col min="8" max="16384" width="11.5546875" style="39" hidden="1"/>
  </cols>
  <sheetData>
    <row r="1" spans="2:6" x14ac:dyDescent="0.35">
      <c r="B1" s="40"/>
      <c r="C1" s="40"/>
      <c r="D1" s="41"/>
      <c r="E1" s="41"/>
      <c r="F1" s="41"/>
    </row>
    <row r="2" spans="2:6" ht="36" x14ac:dyDescent="0.35">
      <c r="B2" s="40" t="s">
        <v>60</v>
      </c>
      <c r="C2" s="40"/>
      <c r="D2" s="41"/>
      <c r="E2" s="41"/>
      <c r="F2" s="41"/>
    </row>
    <row r="3" spans="2:6" x14ac:dyDescent="0.35">
      <c r="B3" s="40"/>
      <c r="C3" s="40"/>
      <c r="D3" s="41"/>
      <c r="E3" s="41"/>
      <c r="F3" s="41"/>
    </row>
    <row r="4" spans="2:6" x14ac:dyDescent="0.35">
      <c r="B4" s="42" t="s">
        <v>61</v>
      </c>
      <c r="C4" s="42"/>
      <c r="D4" s="43"/>
      <c r="E4" s="43" t="s">
        <v>62</v>
      </c>
      <c r="F4" s="43" t="s">
        <v>63</v>
      </c>
    </row>
    <row r="5" spans="2:6" ht="18.600000000000001" thickBot="1" x14ac:dyDescent="0.4">
      <c r="B5" s="40"/>
      <c r="C5" s="40"/>
      <c r="D5" s="41"/>
      <c r="E5" s="41"/>
      <c r="F5" s="41"/>
    </row>
    <row r="6" spans="2:6" ht="54" x14ac:dyDescent="0.35">
      <c r="B6" s="44" t="s">
        <v>64</v>
      </c>
      <c r="C6" s="45"/>
      <c r="D6" s="46"/>
      <c r="E6" s="46">
        <v>71</v>
      </c>
      <c r="F6" s="47"/>
    </row>
    <row r="7" spans="2:6" x14ac:dyDescent="0.35">
      <c r="B7" s="48"/>
      <c r="C7" s="40"/>
      <c r="D7" s="41"/>
      <c r="E7" s="49" t="s">
        <v>65</v>
      </c>
      <c r="F7" s="50" t="s">
        <v>72</v>
      </c>
    </row>
    <row r="8" spans="2:6" x14ac:dyDescent="0.35">
      <c r="B8" s="48"/>
      <c r="C8" s="40"/>
      <c r="D8" s="41"/>
      <c r="E8" s="49" t="s">
        <v>66</v>
      </c>
      <c r="F8" s="50"/>
    </row>
    <row r="9" spans="2:6" x14ac:dyDescent="0.35">
      <c r="B9" s="48"/>
      <c r="C9" s="40"/>
      <c r="D9" s="41"/>
      <c r="E9" s="49" t="s">
        <v>67</v>
      </c>
      <c r="F9" s="50"/>
    </row>
    <row r="10" spans="2:6" x14ac:dyDescent="0.35">
      <c r="B10" s="48"/>
      <c r="C10" s="40"/>
      <c r="D10" s="41"/>
      <c r="E10" s="49" t="s">
        <v>68</v>
      </c>
      <c r="F10" s="50"/>
    </row>
    <row r="11" spans="2:6" x14ac:dyDescent="0.35">
      <c r="B11" s="48"/>
      <c r="C11" s="40"/>
      <c r="D11" s="41"/>
      <c r="E11" s="49" t="s">
        <v>69</v>
      </c>
      <c r="F11" s="50"/>
    </row>
    <row r="12" spans="2:6" x14ac:dyDescent="0.35">
      <c r="B12" s="48"/>
      <c r="C12" s="40"/>
      <c r="D12" s="41"/>
      <c r="E12" s="49" t="s">
        <v>70</v>
      </c>
      <c r="F12" s="50"/>
    </row>
    <row r="13" spans="2:6" x14ac:dyDescent="0.35">
      <c r="B13" s="48"/>
      <c r="C13" s="40"/>
      <c r="D13" s="41"/>
      <c r="E13" s="49" t="s">
        <v>71</v>
      </c>
      <c r="F13" s="50"/>
    </row>
    <row r="14" spans="2:6" x14ac:dyDescent="0.35">
      <c r="B14" s="48"/>
      <c r="C14" s="40"/>
      <c r="D14" s="41"/>
      <c r="E14" s="49" t="s">
        <v>73</v>
      </c>
      <c r="F14" s="50" t="s">
        <v>72</v>
      </c>
    </row>
    <row r="15" spans="2:6" x14ac:dyDescent="0.35">
      <c r="B15" s="48"/>
      <c r="C15" s="40"/>
      <c r="D15" s="41"/>
      <c r="E15" s="49" t="s">
        <v>74</v>
      </c>
      <c r="F15" s="50"/>
    </row>
    <row r="16" spans="2:6" x14ac:dyDescent="0.35">
      <c r="B16" s="48"/>
      <c r="C16" s="40"/>
      <c r="D16" s="41"/>
      <c r="E16" s="49" t="s">
        <v>75</v>
      </c>
      <c r="F16" s="50"/>
    </row>
    <row r="17" spans="2:6" x14ac:dyDescent="0.35">
      <c r="B17" s="48"/>
      <c r="C17" s="40"/>
      <c r="D17" s="41"/>
      <c r="E17" s="49" t="s">
        <v>76</v>
      </c>
      <c r="F17" s="50"/>
    </row>
    <row r="18" spans="2:6" x14ac:dyDescent="0.35">
      <c r="B18" s="48"/>
      <c r="C18" s="40"/>
      <c r="D18" s="41"/>
      <c r="E18" s="49" t="s">
        <v>77</v>
      </c>
      <c r="F18" s="50"/>
    </row>
    <row r="19" spans="2:6" x14ac:dyDescent="0.35">
      <c r="B19" s="48"/>
      <c r="C19" s="40"/>
      <c r="D19" s="41"/>
      <c r="E19" s="49" t="s">
        <v>78</v>
      </c>
      <c r="F19" s="50" t="s">
        <v>72</v>
      </c>
    </row>
    <row r="20" spans="2:6" x14ac:dyDescent="0.35">
      <c r="B20" s="48"/>
      <c r="C20" s="40"/>
      <c r="D20" s="41"/>
      <c r="E20" s="49" t="s">
        <v>79</v>
      </c>
      <c r="F20" s="50"/>
    </row>
    <row r="21" spans="2:6" x14ac:dyDescent="0.35">
      <c r="B21" s="48"/>
      <c r="C21" s="40"/>
      <c r="D21" s="41"/>
      <c r="E21" s="49" t="s">
        <v>80</v>
      </c>
      <c r="F21" s="50"/>
    </row>
    <row r="22" spans="2:6" ht="18.600000000000001" thickBot="1" x14ac:dyDescent="0.4">
      <c r="B22" s="51"/>
      <c r="C22" s="52"/>
      <c r="D22" s="53"/>
      <c r="E22" s="54" t="s">
        <v>81</v>
      </c>
      <c r="F22" s="55"/>
    </row>
    <row r="23" spans="2:6" ht="18.600000000000001" thickBot="1" x14ac:dyDescent="0.4">
      <c r="B23" s="40"/>
      <c r="C23" s="40"/>
      <c r="D23" s="41"/>
      <c r="E23" s="41"/>
      <c r="F23" s="41"/>
    </row>
    <row r="24" spans="2:6" ht="54" x14ac:dyDescent="0.35">
      <c r="B24" s="44" t="s">
        <v>82</v>
      </c>
      <c r="C24" s="45"/>
      <c r="D24" s="46"/>
      <c r="E24" s="46">
        <v>38</v>
      </c>
      <c r="F24" s="47"/>
    </row>
    <row r="25" spans="2:6" x14ac:dyDescent="0.35">
      <c r="B25" s="48"/>
      <c r="C25" s="40"/>
      <c r="D25" s="41"/>
      <c r="E25" s="49" t="s">
        <v>83</v>
      </c>
      <c r="F25" s="50" t="s">
        <v>72</v>
      </c>
    </row>
    <row r="26" spans="2:6" x14ac:dyDescent="0.35">
      <c r="B26" s="48"/>
      <c r="C26" s="40"/>
      <c r="D26" s="41"/>
      <c r="E26" s="49" t="s">
        <v>84</v>
      </c>
      <c r="F26" s="50"/>
    </row>
    <row r="27" spans="2:6" x14ac:dyDescent="0.35">
      <c r="B27" s="48"/>
      <c r="C27" s="40"/>
      <c r="D27" s="41"/>
      <c r="E27" s="49" t="s">
        <v>85</v>
      </c>
      <c r="F27" s="50"/>
    </row>
    <row r="28" spans="2:6" x14ac:dyDescent="0.35">
      <c r="B28" s="48"/>
      <c r="C28" s="40"/>
      <c r="D28" s="41"/>
      <c r="E28" s="49" t="s">
        <v>86</v>
      </c>
      <c r="F28" s="50"/>
    </row>
    <row r="29" spans="2:6" x14ac:dyDescent="0.35">
      <c r="B29" s="48"/>
      <c r="C29" s="40"/>
      <c r="D29" s="41"/>
      <c r="E29" s="49" t="s">
        <v>87</v>
      </c>
      <c r="F29" s="50"/>
    </row>
    <row r="30" spans="2:6" x14ac:dyDescent="0.35">
      <c r="B30" s="48"/>
      <c r="C30" s="40"/>
      <c r="D30" s="41"/>
      <c r="E30" s="49" t="s">
        <v>88</v>
      </c>
      <c r="F30" s="50"/>
    </row>
    <row r="31" spans="2:6" x14ac:dyDescent="0.35">
      <c r="B31" s="48"/>
      <c r="C31" s="40"/>
      <c r="D31" s="41"/>
      <c r="E31" s="49" t="s">
        <v>89</v>
      </c>
      <c r="F31" s="50"/>
    </row>
    <row r="32" spans="2:6" x14ac:dyDescent="0.35">
      <c r="B32" s="48"/>
      <c r="C32" s="40"/>
      <c r="D32" s="41"/>
      <c r="E32" s="49" t="s">
        <v>90</v>
      </c>
      <c r="F32" s="50"/>
    </row>
    <row r="33" spans="2:6" x14ac:dyDescent="0.35">
      <c r="B33" s="48"/>
      <c r="C33" s="40"/>
      <c r="D33" s="41"/>
      <c r="E33" s="49" t="s">
        <v>91</v>
      </c>
      <c r="F33" s="50"/>
    </row>
    <row r="34" spans="2:6" x14ac:dyDescent="0.35">
      <c r="B34" s="48"/>
      <c r="C34" s="40"/>
      <c r="D34" s="41"/>
      <c r="E34" s="49" t="s">
        <v>92</v>
      </c>
      <c r="F34" s="50"/>
    </row>
    <row r="35" spans="2:6" x14ac:dyDescent="0.35">
      <c r="B35" s="48"/>
      <c r="C35" s="40"/>
      <c r="D35" s="41"/>
      <c r="E35" s="49" t="s">
        <v>93</v>
      </c>
      <c r="F35" s="50"/>
    </row>
    <row r="36" spans="2:6" x14ac:dyDescent="0.35">
      <c r="B36" s="48"/>
      <c r="C36" s="40"/>
      <c r="D36" s="41"/>
      <c r="E36" s="49" t="s">
        <v>94</v>
      </c>
      <c r="F36" s="50"/>
    </row>
    <row r="37" spans="2:6" x14ac:dyDescent="0.35">
      <c r="B37" s="48"/>
      <c r="C37" s="40"/>
      <c r="D37" s="41"/>
      <c r="E37" s="49" t="s">
        <v>95</v>
      </c>
      <c r="F37" s="50"/>
    </row>
    <row r="38" spans="2:6" x14ac:dyDescent="0.35">
      <c r="B38" s="48"/>
      <c r="C38" s="40"/>
      <c r="D38" s="41"/>
      <c r="E38" s="49" t="s">
        <v>96</v>
      </c>
      <c r="F38" s="50"/>
    </row>
    <row r="39" spans="2:6" x14ac:dyDescent="0.35">
      <c r="B39" s="48"/>
      <c r="C39" s="40"/>
      <c r="D39" s="41"/>
      <c r="E39" s="49" t="s">
        <v>97</v>
      </c>
      <c r="F39" s="50"/>
    </row>
    <row r="40" spans="2:6" x14ac:dyDescent="0.35">
      <c r="B40" s="48"/>
      <c r="C40" s="40"/>
      <c r="D40" s="41"/>
      <c r="E40" s="49" t="s">
        <v>98</v>
      </c>
      <c r="F40" s="50"/>
    </row>
    <row r="41" spans="2:6" x14ac:dyDescent="0.35">
      <c r="B41" s="48"/>
      <c r="C41" s="40"/>
      <c r="D41" s="41"/>
      <c r="E41" s="49" t="s">
        <v>99</v>
      </c>
      <c r="F41" s="50" t="s">
        <v>72</v>
      </c>
    </row>
    <row r="42" spans="2:6" ht="18.600000000000001" thickBot="1" x14ac:dyDescent="0.4">
      <c r="B42" s="51"/>
      <c r="C42" s="52"/>
      <c r="D42" s="53"/>
      <c r="E42" s="54" t="s">
        <v>77</v>
      </c>
      <c r="F42" s="55"/>
    </row>
    <row r="43" spans="2:6" ht="18.600000000000001" thickBot="1" x14ac:dyDescent="0.4">
      <c r="B43" s="40"/>
      <c r="C43" s="40"/>
      <c r="D43" s="41"/>
      <c r="E43" s="41"/>
      <c r="F43" s="41"/>
    </row>
    <row r="44" spans="2:6" ht="72" x14ac:dyDescent="0.35">
      <c r="B44" s="44" t="s">
        <v>100</v>
      </c>
      <c r="C44" s="45"/>
      <c r="D44" s="46"/>
      <c r="E44" s="46">
        <v>1</v>
      </c>
      <c r="F44" s="47"/>
    </row>
    <row r="45" spans="2:6" ht="18.600000000000001" thickBot="1" x14ac:dyDescent="0.4">
      <c r="B45" s="51"/>
      <c r="C45" s="52"/>
      <c r="D45" s="53"/>
      <c r="E45" s="54" t="s">
        <v>66</v>
      </c>
      <c r="F45" s="55" t="s">
        <v>72</v>
      </c>
    </row>
    <row r="46" spans="2:6" ht="18.600000000000001" thickBot="1" x14ac:dyDescent="0.4">
      <c r="B46" s="40"/>
      <c r="C46" s="40"/>
      <c r="D46" s="41"/>
      <c r="E46" s="41"/>
      <c r="F46" s="41"/>
    </row>
    <row r="47" spans="2:6" ht="54" x14ac:dyDescent="0.35">
      <c r="B47" s="44" t="s">
        <v>101</v>
      </c>
      <c r="C47" s="45"/>
      <c r="D47" s="46"/>
      <c r="E47" s="46">
        <v>1</v>
      </c>
      <c r="F47" s="47"/>
    </row>
    <row r="48" spans="2:6" ht="18.600000000000001" thickBot="1" x14ac:dyDescent="0.4">
      <c r="B48" s="51"/>
      <c r="C48" s="52"/>
      <c r="D48" s="53"/>
      <c r="E48" s="54" t="s">
        <v>66</v>
      </c>
      <c r="F48" s="55" t="s">
        <v>72</v>
      </c>
    </row>
    <row r="49" spans="2:6" ht="18.600000000000001" thickBot="1" x14ac:dyDescent="0.4">
      <c r="B49" s="40"/>
      <c r="C49" s="40"/>
      <c r="D49" s="41"/>
      <c r="E49" s="41"/>
      <c r="F49" s="41"/>
    </row>
    <row r="50" spans="2:6" ht="54" x14ac:dyDescent="0.35">
      <c r="B50" s="44" t="s">
        <v>102</v>
      </c>
      <c r="C50" s="45"/>
      <c r="D50" s="46"/>
      <c r="E50" s="46">
        <v>1</v>
      </c>
      <c r="F50" s="47"/>
    </row>
    <row r="51" spans="2:6" ht="18.600000000000001" thickBot="1" x14ac:dyDescent="0.4">
      <c r="B51" s="51"/>
      <c r="C51" s="52"/>
      <c r="D51" s="53"/>
      <c r="E51" s="54" t="s">
        <v>103</v>
      </c>
      <c r="F51" s="55" t="s">
        <v>72</v>
      </c>
    </row>
    <row r="52" spans="2:6" ht="18.600000000000001" thickBot="1" x14ac:dyDescent="0.4">
      <c r="B52" s="40"/>
      <c r="C52" s="40"/>
      <c r="D52" s="41"/>
      <c r="E52" s="41"/>
      <c r="F52" s="41"/>
    </row>
    <row r="53" spans="2:6" ht="54" x14ac:dyDescent="0.35">
      <c r="B53" s="44" t="s">
        <v>104</v>
      </c>
      <c r="C53" s="45"/>
      <c r="D53" s="46"/>
      <c r="E53" s="46">
        <v>1</v>
      </c>
      <c r="F53" s="47"/>
    </row>
    <row r="54" spans="2:6" ht="18.600000000000001" thickBot="1" x14ac:dyDescent="0.4">
      <c r="B54" s="51"/>
      <c r="C54" s="52"/>
      <c r="D54" s="53"/>
      <c r="E54" s="54" t="s">
        <v>66</v>
      </c>
      <c r="F54" s="55" t="s">
        <v>72</v>
      </c>
    </row>
    <row r="55" spans="2:6" ht="18.600000000000001" thickBot="1" x14ac:dyDescent="0.4">
      <c r="B55" s="40"/>
      <c r="C55" s="40"/>
      <c r="D55" s="41"/>
      <c r="E55" s="41"/>
      <c r="F55" s="41"/>
    </row>
    <row r="56" spans="2:6" ht="72" x14ac:dyDescent="0.35">
      <c r="B56" s="44" t="s">
        <v>105</v>
      </c>
      <c r="C56" s="45"/>
      <c r="D56" s="46"/>
      <c r="E56" s="46">
        <v>4</v>
      </c>
      <c r="F56" s="47"/>
    </row>
    <row r="57" spans="2:6" ht="18.600000000000001" thickBot="1" x14ac:dyDescent="0.4">
      <c r="B57" s="51"/>
      <c r="C57" s="52"/>
      <c r="D57" s="53"/>
      <c r="E57" s="56" t="s">
        <v>106</v>
      </c>
      <c r="F57" s="55" t="s">
        <v>72</v>
      </c>
    </row>
    <row r="58" spans="2:6" ht="18.600000000000001" thickBot="1" x14ac:dyDescent="0.4">
      <c r="B58" s="40"/>
      <c r="C58" s="40"/>
      <c r="D58" s="41"/>
      <c r="E58" s="41"/>
      <c r="F58" s="41"/>
    </row>
    <row r="59" spans="2:6" ht="54" x14ac:dyDescent="0.35">
      <c r="B59" s="44" t="s">
        <v>107</v>
      </c>
      <c r="C59" s="45"/>
      <c r="D59" s="46"/>
      <c r="E59" s="46">
        <v>4</v>
      </c>
      <c r="F59" s="47"/>
    </row>
    <row r="60" spans="2:6" ht="18.600000000000001" thickBot="1" x14ac:dyDescent="0.4">
      <c r="B60" s="51"/>
      <c r="C60" s="52"/>
      <c r="D60" s="53"/>
      <c r="E60" s="56" t="s">
        <v>106</v>
      </c>
      <c r="F60" s="55" t="s">
        <v>108</v>
      </c>
    </row>
    <row r="61" spans="2:6" ht="18.600000000000001" thickBot="1" x14ac:dyDescent="0.4">
      <c r="B61" s="40"/>
      <c r="C61" s="40"/>
      <c r="D61" s="41"/>
      <c r="E61" s="41"/>
      <c r="F61" s="41"/>
    </row>
    <row r="62" spans="2:6" ht="54" x14ac:dyDescent="0.35">
      <c r="B62" s="44" t="s">
        <v>109</v>
      </c>
      <c r="C62" s="45"/>
      <c r="D62" s="46"/>
      <c r="E62" s="46">
        <v>4</v>
      </c>
      <c r="F62" s="47"/>
    </row>
    <row r="63" spans="2:6" ht="18.600000000000001" thickBot="1" x14ac:dyDescent="0.4">
      <c r="B63" s="51"/>
      <c r="C63" s="52"/>
      <c r="D63" s="53"/>
      <c r="E63" s="54" t="s">
        <v>110</v>
      </c>
      <c r="F63" s="55" t="s">
        <v>111</v>
      </c>
    </row>
    <row r="64" spans="2:6" ht="18.600000000000001" thickBot="1" x14ac:dyDescent="0.4">
      <c r="B64" s="40"/>
      <c r="C64" s="40"/>
      <c r="D64" s="41"/>
      <c r="E64" s="41"/>
      <c r="F64" s="41"/>
    </row>
    <row r="65" spans="2:6" ht="36" x14ac:dyDescent="0.35">
      <c r="B65" s="44" t="s">
        <v>112</v>
      </c>
      <c r="C65" s="45"/>
      <c r="D65" s="46"/>
      <c r="E65" s="46">
        <v>2</v>
      </c>
      <c r="F65" s="47"/>
    </row>
    <row r="66" spans="2:6" x14ac:dyDescent="0.35">
      <c r="B66" s="48"/>
      <c r="C66" s="40"/>
      <c r="D66" s="41"/>
      <c r="E66" s="57" t="s">
        <v>106</v>
      </c>
      <c r="F66" s="50" t="s">
        <v>72</v>
      </c>
    </row>
    <row r="67" spans="2:6" x14ac:dyDescent="0.35">
      <c r="B67" s="48"/>
      <c r="C67" s="40"/>
      <c r="D67" s="41"/>
      <c r="E67" s="41"/>
      <c r="F67" s="50" t="s">
        <v>108</v>
      </c>
    </row>
    <row r="68" spans="2:6" x14ac:dyDescent="0.35">
      <c r="B68" s="48"/>
      <c r="C68" s="40"/>
      <c r="D68" s="41"/>
      <c r="E68" s="41"/>
      <c r="F68" s="50" t="s">
        <v>111</v>
      </c>
    </row>
    <row r="69" spans="2:6" x14ac:dyDescent="0.35">
      <c r="B69" s="48"/>
      <c r="C69" s="40"/>
      <c r="D69" s="41"/>
      <c r="E69" s="41"/>
      <c r="F69" s="50" t="s">
        <v>113</v>
      </c>
    </row>
    <row r="70" spans="2:6" ht="18.600000000000001" thickBot="1" x14ac:dyDescent="0.4">
      <c r="B70" s="51"/>
      <c r="C70" s="52"/>
      <c r="D70" s="53"/>
      <c r="E70" s="53"/>
      <c r="F70" s="55" t="s">
        <v>114</v>
      </c>
    </row>
    <row r="71" spans="2:6" ht="18.600000000000001" thickBot="1" x14ac:dyDescent="0.4">
      <c r="B71" s="40"/>
      <c r="C71" s="40"/>
      <c r="D71" s="41"/>
      <c r="E71" s="41"/>
      <c r="F71" s="41"/>
    </row>
    <row r="72" spans="2:6" ht="54" x14ac:dyDescent="0.35">
      <c r="B72" s="44" t="s">
        <v>115</v>
      </c>
      <c r="C72" s="45"/>
      <c r="D72" s="46"/>
      <c r="E72" s="46">
        <v>1</v>
      </c>
      <c r="F72" s="47"/>
    </row>
    <row r="73" spans="2:6" x14ac:dyDescent="0.35">
      <c r="B73" s="48"/>
      <c r="C73" s="40"/>
      <c r="D73" s="41"/>
      <c r="E73" s="49" t="s">
        <v>116</v>
      </c>
      <c r="F73" s="50" t="s">
        <v>72</v>
      </c>
    </row>
    <row r="74" spans="2:6" x14ac:dyDescent="0.35">
      <c r="B74" s="48"/>
      <c r="C74" s="40"/>
      <c r="D74" s="41"/>
      <c r="E74" s="41"/>
      <c r="F74" s="50" t="s">
        <v>108</v>
      </c>
    </row>
    <row r="75" spans="2:6" x14ac:dyDescent="0.35">
      <c r="B75" s="48"/>
      <c r="C75" s="40"/>
      <c r="D75" s="41"/>
      <c r="E75" s="41"/>
      <c r="F75" s="50" t="s">
        <v>111</v>
      </c>
    </row>
    <row r="76" spans="2:6" x14ac:dyDescent="0.35">
      <c r="B76" s="48"/>
      <c r="C76" s="40"/>
      <c r="D76" s="41"/>
      <c r="E76" s="41"/>
      <c r="F76" s="50" t="s">
        <v>113</v>
      </c>
    </row>
    <row r="77" spans="2:6" ht="18.600000000000001" thickBot="1" x14ac:dyDescent="0.4">
      <c r="B77" s="51"/>
      <c r="C77" s="52"/>
      <c r="D77" s="53"/>
      <c r="E77" s="53"/>
      <c r="F77" s="55" t="s">
        <v>114</v>
      </c>
    </row>
    <row r="78" spans="2:6" x14ac:dyDescent="0.35">
      <c r="B78" s="40"/>
      <c r="C78" s="40"/>
      <c r="D78" s="41"/>
      <c r="E78" s="41"/>
      <c r="F78" s="41"/>
    </row>
    <row r="79" spans="2:6" x14ac:dyDescent="0.35">
      <c r="B79" s="40"/>
      <c r="C79" s="40"/>
      <c r="D79" s="41"/>
      <c r="E79" s="41"/>
      <c r="F79" s="41"/>
    </row>
    <row r="80" spans="2:6" x14ac:dyDescent="0.35">
      <c r="B80" s="42" t="s">
        <v>117</v>
      </c>
      <c r="C80" s="42"/>
      <c r="D80" s="43"/>
      <c r="E80" s="43"/>
      <c r="F80" s="43"/>
    </row>
    <row r="81" spans="2:6" ht="18.600000000000001" thickBot="1" x14ac:dyDescent="0.4">
      <c r="B81" s="40"/>
      <c r="C81" s="40"/>
      <c r="D81" s="41"/>
      <c r="E81" s="41"/>
      <c r="F81" s="41"/>
    </row>
    <row r="82" spans="2:6" ht="36" x14ac:dyDescent="0.35">
      <c r="B82" s="44" t="s">
        <v>118</v>
      </c>
      <c r="C82" s="45"/>
      <c r="D82" s="46"/>
      <c r="E82" s="46">
        <v>7</v>
      </c>
      <c r="F82" s="47"/>
    </row>
    <row r="83" spans="2:6" x14ac:dyDescent="0.35">
      <c r="B83" s="48"/>
      <c r="C83" s="40"/>
      <c r="D83" s="41"/>
      <c r="E83" s="49" t="s">
        <v>119</v>
      </c>
      <c r="F83" s="50" t="s">
        <v>72</v>
      </c>
    </row>
    <row r="84" spans="2:6" x14ac:dyDescent="0.35">
      <c r="B84" s="48"/>
      <c r="C84" s="40"/>
      <c r="D84" s="41"/>
      <c r="E84" s="49" t="s">
        <v>120</v>
      </c>
      <c r="F84" s="50" t="s">
        <v>72</v>
      </c>
    </row>
    <row r="85" spans="2:6" x14ac:dyDescent="0.35">
      <c r="B85" s="48"/>
      <c r="C85" s="40"/>
      <c r="D85" s="41"/>
      <c r="E85" s="49" t="s">
        <v>121</v>
      </c>
      <c r="F85" s="50"/>
    </row>
    <row r="86" spans="2:6" x14ac:dyDescent="0.35">
      <c r="B86" s="48"/>
      <c r="C86" s="40"/>
      <c r="D86" s="41"/>
      <c r="E86" s="49" t="s">
        <v>122</v>
      </c>
      <c r="F86" s="50"/>
    </row>
    <row r="87" spans="2:6" x14ac:dyDescent="0.35">
      <c r="B87" s="48"/>
      <c r="C87" s="40"/>
      <c r="D87" s="41"/>
      <c r="E87" s="49" t="s">
        <v>123</v>
      </c>
      <c r="F87" s="50"/>
    </row>
    <row r="88" spans="2:6" x14ac:dyDescent="0.35">
      <c r="B88" s="48"/>
      <c r="C88" s="40"/>
      <c r="D88" s="41"/>
      <c r="E88" s="49" t="s">
        <v>124</v>
      </c>
      <c r="F88" s="50"/>
    </row>
    <row r="89" spans="2:6" ht="18.600000000000001" thickBot="1" x14ac:dyDescent="0.4">
      <c r="B89" s="51"/>
      <c r="C89" s="52"/>
      <c r="D89" s="53"/>
      <c r="E89" s="54" t="s">
        <v>125</v>
      </c>
      <c r="F89" s="55"/>
    </row>
    <row r="90" spans="2:6" ht="18.600000000000001" thickBot="1" x14ac:dyDescent="0.4">
      <c r="B90" s="40"/>
      <c r="C90" s="40"/>
      <c r="D90" s="41"/>
      <c r="E90" s="41"/>
      <c r="F90" s="41"/>
    </row>
    <row r="91" spans="2:6" ht="54.6" thickBot="1" x14ac:dyDescent="0.4">
      <c r="B91" s="58" t="s">
        <v>126</v>
      </c>
      <c r="C91" s="59"/>
      <c r="D91" s="60"/>
      <c r="E91" s="60">
        <v>24</v>
      </c>
      <c r="F91" s="61" t="s">
        <v>72</v>
      </c>
    </row>
    <row r="92" spans="2:6" ht="18.600000000000001" thickBot="1" x14ac:dyDescent="0.4">
      <c r="B92" s="40"/>
      <c r="C92" s="40"/>
      <c r="D92" s="41"/>
      <c r="E92" s="41"/>
      <c r="F92" s="41"/>
    </row>
    <row r="93" spans="2:6" ht="36" x14ac:dyDescent="0.35">
      <c r="B93" s="44" t="s">
        <v>127</v>
      </c>
      <c r="C93" s="45"/>
      <c r="D93" s="46"/>
      <c r="E93" s="46">
        <v>1</v>
      </c>
      <c r="F93" s="47"/>
    </row>
    <row r="94" spans="2:6" ht="18.600000000000001" thickBot="1" x14ac:dyDescent="0.4">
      <c r="B94" s="51"/>
      <c r="C94" s="52"/>
      <c r="D94" s="53"/>
      <c r="E94" s="54" t="s">
        <v>66</v>
      </c>
      <c r="F94" s="55" t="s">
        <v>108</v>
      </c>
    </row>
    <row r="95" spans="2:6" ht="18.600000000000001" thickBot="1" x14ac:dyDescent="0.4">
      <c r="B95" s="40"/>
      <c r="C95" s="40"/>
      <c r="D95" s="41"/>
      <c r="E95" s="41"/>
      <c r="F95" s="41"/>
    </row>
    <row r="96" spans="2:6" ht="54" x14ac:dyDescent="0.35">
      <c r="B96" s="44" t="s">
        <v>128</v>
      </c>
      <c r="C96" s="45"/>
      <c r="D96" s="46"/>
      <c r="E96" s="46">
        <v>1</v>
      </c>
      <c r="F96" s="47" t="s">
        <v>72</v>
      </c>
    </row>
    <row r="97" spans="2:6" x14ac:dyDescent="0.35">
      <c r="B97" s="48"/>
      <c r="C97" s="40"/>
      <c r="D97" s="41"/>
      <c r="E97" s="41"/>
      <c r="F97" s="50" t="s">
        <v>108</v>
      </c>
    </row>
    <row r="98" spans="2:6" ht="18.600000000000001" thickBot="1" x14ac:dyDescent="0.4">
      <c r="B98" s="51"/>
      <c r="C98" s="52"/>
      <c r="D98" s="53"/>
      <c r="E98" s="53"/>
      <c r="F98" s="55" t="s">
        <v>111</v>
      </c>
    </row>
    <row r="99" spans="2:6" x14ac:dyDescent="0.35">
      <c r="B99" s="40"/>
      <c r="C99" s="40"/>
      <c r="D99" s="41"/>
      <c r="E99" s="41"/>
      <c r="F99" s="41"/>
    </row>
  </sheetData>
  <sheetProtection sheet="1" objects="1" scenarios="1" selectLockedCells="1"/>
  <hyperlinks>
    <hyperlink ref="E7" location="'Suscripciones'!D4:D5" display="'Suscripciones'!D4:D5" xr:uid="{9D9603AC-9338-4010-8373-68E01CE27B2A}"/>
    <hyperlink ref="E8" location="'Suscripciones'!A9:A15" display="'Suscripciones'!A9:A15" xr:uid="{0E719EAC-56DB-4883-BD17-8DBC3960343D}"/>
    <hyperlink ref="E9" location="'Suscripciones'!I9:O15" display="'Suscripciones'!I9:O15" xr:uid="{8FAE2E57-FCBC-4A26-ADEA-347A2A64EAF6}"/>
    <hyperlink ref="E10" location="'Suscripciones'!K16:L16" display="'Suscripciones'!K16:L16" xr:uid="{FB47B7E3-5F53-4C2F-AD0E-0292B7D2DAD8}"/>
    <hyperlink ref="E11" location="'Suscripciones'!P16" display="'Suscripciones'!P16" xr:uid="{01AD666E-E300-4AA2-8A44-294FCA9641E7}"/>
    <hyperlink ref="E12" location="'Suscripciones'!D9:E15" display="'Suscripciones'!D9:E15" xr:uid="{AEF9F009-BFC5-4DD0-9E6C-C352A0684A5E}"/>
    <hyperlink ref="E13" location="'Suscripciones'!G9:G15" display="'Suscripciones'!G9:G15" xr:uid="{58FB060E-90AF-4C30-A04A-BCAE152DDF2A}"/>
    <hyperlink ref="E14" location="'Dashboard'!R6:S6" display="'Dashboard'!R6:S6" xr:uid="{A6705B38-7508-40B2-AD5C-E0C598EC4689}"/>
    <hyperlink ref="E15" location="'Dashboard'!S7" display="'Dashboard'!S7" xr:uid="{1FE6EDA2-E2E8-4AB4-A1FA-A857902F8D9A}"/>
    <hyperlink ref="E16" location="'Dashboard'!R8:S8" display="'Dashboard'!R8:S8" xr:uid="{FCEC7BD2-597A-479C-81F6-3DBE355C14B9}"/>
    <hyperlink ref="E17" location="'Dashboard'!S9" display="'Dashboard'!S9" xr:uid="{80707FAF-317F-481F-A7C1-0BF98A44A02F}"/>
    <hyperlink ref="E18" location="'Dashboard'!R11" display="'Dashboard'!R11" xr:uid="{7D53D10F-417B-4719-97C3-0F3822D0BCE8}"/>
    <hyperlink ref="E19" location="'Tablas'!C3:C9" display="'Tablas'!C3:C9" xr:uid="{19E49511-4B6B-42E1-AF05-5AD0CBAE7D8F}"/>
    <hyperlink ref="E20" location="'Tablas'!K3:K5" display="'Tablas'!K3:K5" xr:uid="{B87CDFC7-8BD4-47BD-AC9C-111E2A155EC1}"/>
    <hyperlink ref="E21" location="'Tablas'!N3:N6" display="'Tablas'!N3:N6" xr:uid="{C11A5D61-C78C-4FCB-B5D6-06B93B55D34A}"/>
    <hyperlink ref="E22" location="'Tablas'!Q3:Q6" display="'Tablas'!Q3:Q6" xr:uid="{48917EC9-22C2-4588-98EE-8F73D4E1AE7D}"/>
    <hyperlink ref="E25" location="'Suscripciones'!D4" display="'Suscripciones'!D4" xr:uid="{3ADE8F83-B983-461D-803E-05797F4F3C5E}"/>
    <hyperlink ref="E26" location="'Suscripciones'!A9:B9" display="'Suscripciones'!A9:B9" xr:uid="{E164CEDF-E7DD-4EAD-A8CC-5D6525F9517D}"/>
    <hyperlink ref="E27" location="'Suscripciones'!I9:I15" display="'Suscripciones'!I9:I15" xr:uid="{EA1498DB-B567-432F-B0BB-BFACA53F1605}"/>
    <hyperlink ref="E28" location="'Suscripciones'!K9:L9" display="'Suscripciones'!K9:L9" xr:uid="{06B3ADF5-AF23-4595-9D68-6095CC406255}"/>
    <hyperlink ref="E29" location="'Suscripciones'!A10:B10" display="'Suscripciones'!A10:B10" xr:uid="{7EA818FA-975B-4C9C-A812-0E83FE9F9F3C}"/>
    <hyperlink ref="E30" location="'Suscripciones'!K10:L10" display="'Suscripciones'!K10:L10" xr:uid="{03E9F45E-E4CA-42D8-A0EF-7EDB85E1A608}"/>
    <hyperlink ref="E31" location="'Suscripciones'!A11:B11" display="'Suscripciones'!A11:B11" xr:uid="{C01EED7A-B61B-4CD1-9CBC-7388E5FA4B3B}"/>
    <hyperlink ref="E32" location="'Suscripciones'!K11:L11" display="'Suscripciones'!K11:L11" xr:uid="{44C4F302-091E-45FD-B30D-615B4FA3A523}"/>
    <hyperlink ref="E33" location="'Suscripciones'!A12:B12" display="'Suscripciones'!A12:B12" xr:uid="{82D1BA2A-46E2-4B9F-BCBA-3BE997C3919A}"/>
    <hyperlink ref="E34" location="'Suscripciones'!K12:L12" display="'Suscripciones'!K12:L12" xr:uid="{926EDD90-D664-4832-9607-691D883A003D}"/>
    <hyperlink ref="E35" location="'Suscripciones'!A13:B13" display="'Suscripciones'!A13:B13" xr:uid="{46D80F80-EBDE-45CC-84AB-E7FE98552D98}"/>
    <hyperlink ref="E36" location="'Suscripciones'!K13:L13" display="'Suscripciones'!K13:L13" xr:uid="{9E12356B-9853-4BDD-AA56-A0A146FA9245}"/>
    <hyperlink ref="E37" location="'Suscripciones'!A14:B14" display="'Suscripciones'!A14:B14" xr:uid="{59FB9C7E-8AA0-481D-8617-45C6D4F7A0FD}"/>
    <hyperlink ref="E38" location="'Suscripciones'!K14:L14" display="'Suscripciones'!K14:L14" xr:uid="{18F22D5E-B351-4589-BDBD-D73296D355EE}"/>
    <hyperlink ref="E39" location="'Suscripciones'!A15:B15" display="'Suscripciones'!A15:B15" xr:uid="{498DEEA1-9728-4986-B5C8-C7E2FF64B54C}"/>
    <hyperlink ref="E40" location="'Suscripciones'!K15:L15" display="'Suscripciones'!K15:L15" xr:uid="{E73EDDCB-DD19-4E94-8690-9CB4A4AD4879}"/>
    <hyperlink ref="E41" location="'Dashboard'!R8" display="'Dashboard'!R8" xr:uid="{24C75982-1748-4EF9-9492-0288FFD1DE61}"/>
    <hyperlink ref="E42" location="'Dashboard'!R11" display="'Dashboard'!R11" xr:uid="{19D65084-8256-4D6F-BC99-08572FDE2544}"/>
    <hyperlink ref="E45" location="'Suscripciones'!A9:A15" display="'Suscripciones'!A9:A15" xr:uid="{9010A2D8-2F18-4C64-A781-D1F055251067}"/>
    <hyperlink ref="E48" location="'Suscripciones'!A9:A15" display="'Suscripciones'!A9:A15" xr:uid="{CDD60E45-A744-410C-B69C-4D225F58AF69}"/>
    <hyperlink ref="E51" location="'Suscripciones'!A9:P15" display="'Suscripciones'!A9:P15" xr:uid="{C1A82CBB-5B50-415A-AD0B-300DB85AB43C}"/>
    <hyperlink ref="E54" location="'Suscripciones'!A9:A15" display="'Suscripciones'!A9:A15" xr:uid="{95D74BAD-2DD0-4729-AA26-39DF827BEABC}"/>
    <hyperlink ref="E57" location="'Suscripciones'!A1:P16" display="Suscripciones" xr:uid="{80702AF1-E5C8-48F2-8B99-8E9582B1FDE3}"/>
    <hyperlink ref="E60" location="'Suscripciones'!A1:P16" display="Suscripciones" xr:uid="{03D158AC-A2EA-499F-9736-EC0F43DC7F1A}"/>
    <hyperlink ref="E63" location="'Suscripciones'!A1:P16" display="'Suscripciones'!A1:P16" xr:uid="{CB72C412-BFD1-4B3F-9C14-737F51E2D5FF}"/>
    <hyperlink ref="E66" location="'Suscripciones'!A1:P16" display="Suscripciones" xr:uid="{8AE8E872-C985-40F7-A14D-67034073BE61}"/>
    <hyperlink ref="E73" location="'Suscripciones'!D5" display="'Suscripciones'!D5" xr:uid="{8E4CA5DC-708E-4133-9130-24D85076EAAB}"/>
    <hyperlink ref="E83" location="'Suscripciones'!A8:P16" display="'Suscripciones'!A8:P16" xr:uid="{88302BA5-7C38-435A-8055-B2B8631415AE}"/>
    <hyperlink ref="E84" location="'Tablas'!B2:C9" display="'Tablas'!B2:C9" xr:uid="{0DE099CB-BB45-4B86-B47A-846C653BCC52}"/>
    <hyperlink ref="E85" location="'Tablas'!E2:F7" display="'Tablas'!E2:F7" xr:uid="{3A1BD4F4-619F-41F4-A1F4-402D8881B079}"/>
    <hyperlink ref="E86" location="'Tablas'!H2:H5" display="'Tablas'!H2:H5" xr:uid="{F64E3991-FEEC-4CF2-88A3-0C3F971AC1B2}"/>
    <hyperlink ref="E87" location="'Tablas'!J2:K5" display="'Tablas'!J2:K5" xr:uid="{BF2643C8-A2C2-44EF-95C3-A37AB563B857}"/>
    <hyperlink ref="E88" location="'Tablas'!M2:N6" display="'Tablas'!M2:N6" xr:uid="{5940F7AD-E631-4438-999A-53D8483909CE}"/>
    <hyperlink ref="E89" location="'Tablas'!P2:Q6" display="'Tablas'!P2:Q6" xr:uid="{893662DA-D48A-45AC-85E3-947B4675B42A}"/>
    <hyperlink ref="E94" location="'Suscripciones'!A9:A15" display="'Suscripciones'!A9:A15" xr:uid="{61466EDD-91F3-4CEB-978B-6E64F76CC852}"/>
  </hyperlinks>
  <pageMargins left="0.7" right="0.7" top="0.75" bottom="0.75" header="0.3" footer="0.3"/>
  <drawing r:id="rId1"/>
</worksheet>
</file>

<file path=customUI/_rels/customUI14.xml.rels><?xml version="1.0" encoding="UTF-8" standalone="yes"?>
<Relationships xmlns="http://schemas.openxmlformats.org/package/2006/relationships"><Relationship Id="favicon2" Type="http://schemas.openxmlformats.org/officeDocument/2006/relationships/image" Target="images/favicon2.png"/></Relationships>
</file>

<file path=customUI/customUI14.xml><?xml version="1.0" encoding="utf-8"?>
<customUI xmlns="http://schemas.microsoft.com/office/2009/07/customui">
  <backstage>
    <tab id="TabMyCustomFunction" insertBeforeMso="TabInfo" label="Sobre esta Plantilla">
      <firstColumn>
        <taskFormGroup id="tfg1" allowedTaskSizes="medium">
          <category id="cat3" label="Información">
            <task id="task3" imageMso="PropertySheet" label="Esta plantilla">
              <group id="grp3" label="Utiliza esta plantilla para hacer un seguimiento de tus suscripciones y saber suanto gastas y, sobre todo, cuanto podrías ahorrar." helperText="Fecha versión: 19/03/2026">
              </group>
            </task>
          </category>
          <category id="cat1">
            <task id="task1" image="favicon2" label="ExcelPlantillas">
              <group id="grp1" label="Visita nuestra Web" helperText="Podrás descargar más plantillas gratuitas.">
                <topItems>
                  <hyperlink id="hyperlink1" label="Web ExcelPlantillas.es. Clic aquí" target="https://excelplantillas.es/"/>
                </topItems>
              </group>
            </task>
          </category>
          <category id="cat2">
            <task id="task2" imageMso="AnonymousAccess" label="Autora">
              <group id="grp2" label="Esta plantilla fue creada por Purificación Ribes. Puedes contactar escribiendo a puricorreo@yahoo.es o a través del formulario de la web." helperText="Es un recurso gratuito y no está permitida su venta.">
              </group>
            </task>
          </category>
        </taskFormGroup>
      </firstColumn>
    </tab>
  </backstage>
</customUI>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26</vt:i4>
      </vt:variant>
    </vt:vector>
  </HeadingPairs>
  <TitlesOfParts>
    <vt:vector size="31" baseType="lpstr">
      <vt:lpstr>Instrucciones</vt:lpstr>
      <vt:lpstr>Suscripciones</vt:lpstr>
      <vt:lpstr>Dashboard</vt:lpstr>
      <vt:lpstr>Tablas</vt:lpstr>
      <vt:lpstr>Compatibilidades</vt:lpstr>
      <vt:lpstr>activaAO</vt:lpstr>
      <vt:lpstr>actvaMes</vt:lpstr>
      <vt:lpstr>Categoria</vt:lpstr>
      <vt:lpstr>cinco</vt:lpstr>
      <vt:lpstr>cuatro</vt:lpstr>
      <vt:lpstr>dos</vt:lpstr>
      <vt:lpstr>Estados</vt:lpstr>
      <vt:lpstr>Fmes</vt:lpstr>
      <vt:lpstr>Frecuencia</vt:lpstr>
      <vt:lpstr>inicio</vt:lpstr>
      <vt:lpstr>NoUsadas</vt:lpstr>
      <vt:lpstr>Pagos</vt:lpstr>
      <vt:lpstr>PerdidoAO</vt:lpstr>
      <vt:lpstr>perdidoMes</vt:lpstr>
      <vt:lpstr>porcPerd</vt:lpstr>
      <vt:lpstr>Responsables</vt:lpstr>
      <vt:lpstr>TActivas</vt:lpstr>
      <vt:lpstr>TCanceladas</vt:lpstr>
      <vt:lpstr>TEstado</vt:lpstr>
      <vt:lpstr>TInactivas</vt:lpstr>
      <vt:lpstr>Suscripciones!Títulos_a_imprimir</vt:lpstr>
      <vt:lpstr>Tmes</vt:lpstr>
      <vt:lpstr>tres</vt:lpstr>
      <vt:lpstr>una</vt:lpstr>
      <vt:lpstr>uno</vt:lpstr>
      <vt:lpstr>Usos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puri ribes</dc:creator>
  <cp:lastModifiedBy>puri ribes</cp:lastModifiedBy>
  <cp:lastPrinted>2026-03-18T19:53:37Z</cp:lastPrinted>
  <dcterms:created xsi:type="dcterms:W3CDTF">2026-03-09T16:20:05Z</dcterms:created>
  <dcterms:modified xsi:type="dcterms:W3CDTF">2026-03-20T08:49:38Z</dcterms:modified>
</cp:coreProperties>
</file>